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55BBACF7-08E4-45E3-90ED-1C5F7FF6BDEC}" xr6:coauthVersionLast="47" xr6:coauthVersionMax="47" xr10:uidLastSave="{00000000-0000-0000-0000-000000000000}"/>
  <bookViews>
    <workbookView xWindow="31935" yWindow="1815" windowWidth="21600" windowHeight="11505" tabRatio="841" activeTab="4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'1.Floors'!$B$1:$AH$98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32" i="27" l="1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28" i="20" l="1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4" i="20" l="1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9" i="20"/>
  <c r="J89" i="20"/>
  <c r="K89" i="20"/>
  <c r="L89" i="20"/>
  <c r="M89" i="20"/>
  <c r="N89" i="20"/>
  <c r="O89" i="20"/>
  <c r="P89" i="20"/>
  <c r="Q89" i="20"/>
  <c r="R89" i="20"/>
  <c r="S89" i="20"/>
  <c r="T89" i="20"/>
  <c r="U89" i="20"/>
  <c r="V89" i="20"/>
  <c r="W89" i="20"/>
  <c r="X89" i="20"/>
  <c r="Y89" i="20"/>
  <c r="Z89" i="20"/>
  <c r="AA89" i="20"/>
  <c r="AB89" i="20"/>
  <c r="AC89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8" i="20" l="1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1" i="20" l="1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8" i="20"/>
  <c r="AB68" i="20"/>
  <c r="AA68" i="20"/>
  <c r="Z68" i="20"/>
  <c r="Y68" i="20"/>
  <c r="X68" i="20"/>
  <c r="W68" i="20"/>
  <c r="V68" i="20"/>
  <c r="U68" i="20"/>
  <c r="T68" i="20"/>
  <c r="S68" i="20"/>
  <c r="R68" i="20"/>
  <c r="Q68" i="20"/>
  <c r="P68" i="20"/>
  <c r="O68" i="20"/>
  <c r="N68" i="20"/>
  <c r="M68" i="20"/>
  <c r="L68" i="20"/>
  <c r="K68" i="20"/>
  <c r="J68" i="20"/>
  <c r="I68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60" i="20"/>
  <c r="AB60" i="20"/>
  <c r="AA60" i="20"/>
  <c r="Z60" i="20"/>
  <c r="Y60" i="20"/>
  <c r="X60" i="20"/>
  <c r="W60" i="20"/>
  <c r="V60" i="20"/>
  <c r="U60" i="20"/>
  <c r="T60" i="20"/>
  <c r="S60" i="20"/>
  <c r="R60" i="20"/>
  <c r="Q60" i="20"/>
  <c r="P60" i="20"/>
  <c r="O60" i="20"/>
  <c r="N60" i="20"/>
  <c r="M60" i="20"/>
  <c r="L60" i="20"/>
  <c r="K60" i="20"/>
  <c r="J60" i="20"/>
  <c r="I60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AD57" i="20" s="1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AD56" i="20" s="1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53" i="20"/>
  <c r="AB53" i="20"/>
  <c r="AA53" i="20"/>
  <c r="Z53" i="20"/>
  <c r="Y53" i="20"/>
  <c r="X53" i="20"/>
  <c r="W53" i="20"/>
  <c r="V53" i="20"/>
  <c r="U53" i="20"/>
  <c r="T53" i="20"/>
  <c r="S53" i="20"/>
  <c r="R53" i="20"/>
  <c r="Q53" i="20"/>
  <c r="P53" i="20"/>
  <c r="O53" i="20"/>
  <c r="N53" i="20"/>
  <c r="M53" i="20"/>
  <c r="L53" i="20"/>
  <c r="K53" i="20"/>
  <c r="J53" i="20"/>
  <c r="I53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AD80" i="20" s="1"/>
  <c r="L80" i="20"/>
  <c r="K80" i="20"/>
  <c r="J80" i="20"/>
  <c r="I80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AD78" i="20" s="1"/>
  <c r="L78" i="20"/>
  <c r="K78" i="20"/>
  <c r="J78" i="20"/>
  <c r="I78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AD50" i="20" s="1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D49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<sst xmlns="http://schemas.openxmlformats.org/spreadsheetml/2006/main" count="34278" uniqueCount="6064">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</sst>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2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7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2" t="s">
        <v>3688</v>
      </c>
      <c r="C42" s="452"/>
      <c r="D42" s="452"/>
      <c r="E42" s="452"/>
      <c r="F42" s="452"/>
      <c r="G42" s="452"/>
      <c r="H42" s="452"/>
      <c r="I42" s="452"/>
      <c r="J42" s="99"/>
      <c r="K42" s="99"/>
    </row>
    <row r="43" spans="1:11" ht="30" customHeight="1">
      <c r="B43" s="452" t="s">
        <v>3702</v>
      </c>
      <c r="C43" s="452"/>
      <c r="D43" s="452"/>
      <c r="E43" s="452"/>
      <c r="F43" s="452"/>
      <c r="G43" s="452"/>
      <c r="H43" s="452"/>
      <c r="I43" s="452"/>
      <c r="J43" s="99"/>
      <c r="K43" s="99"/>
    </row>
    <row r="44" spans="1:11" ht="30" customHeight="1">
      <c r="B44" s="452" t="s">
        <v>3676</v>
      </c>
      <c r="C44" s="452"/>
      <c r="D44" s="452"/>
      <c r="E44" s="452"/>
      <c r="F44" s="452"/>
      <c r="G44" s="452"/>
      <c r="H44" s="452"/>
      <c r="I44" s="452"/>
      <c r="J44" s="99"/>
      <c r="K44" s="99"/>
    </row>
    <row r="45" spans="1:11" ht="30" customHeight="1">
      <c r="B45" s="452" t="s">
        <v>3677</v>
      </c>
      <c r="C45" s="452"/>
      <c r="D45" s="452"/>
      <c r="E45" s="452"/>
      <c r="F45" s="452"/>
      <c r="G45" s="452"/>
      <c r="H45" s="452"/>
      <c r="I45" s="452"/>
      <c r="J45" s="99"/>
      <c r="K45" s="99"/>
    </row>
    <row r="46" spans="1:11" ht="30" customHeight="1">
      <c r="B46" s="452" t="s">
        <v>3689</v>
      </c>
      <c r="C46" s="452"/>
      <c r="D46" s="452"/>
      <c r="E46" s="452"/>
      <c r="F46" s="452"/>
      <c r="G46" s="452"/>
      <c r="H46" s="452"/>
      <c r="I46" s="452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2" t="s">
        <v>3678</v>
      </c>
      <c r="C49" s="452"/>
      <c r="D49" s="452"/>
      <c r="E49" s="452"/>
      <c r="F49" s="452"/>
      <c r="G49" s="452"/>
      <c r="H49" s="452"/>
      <c r="I49" s="452"/>
      <c r="J49" s="99"/>
      <c r="K49" s="99"/>
    </row>
    <row r="50" spans="2:11">
      <c r="B50" s="452" t="s">
        <v>3679</v>
      </c>
      <c r="C50" s="452"/>
      <c r="D50" s="452"/>
      <c r="E50" s="452"/>
      <c r="F50" s="452"/>
      <c r="G50" s="452"/>
      <c r="H50" s="452"/>
      <c r="I50" s="452"/>
      <c r="J50" s="99"/>
      <c r="K50" s="99"/>
    </row>
    <row r="51" spans="2:11">
      <c r="B51" s="452" t="s">
        <v>3680</v>
      </c>
      <c r="C51" s="452"/>
      <c r="D51" s="452"/>
      <c r="E51" s="452"/>
      <c r="F51" s="452"/>
      <c r="G51" s="452"/>
      <c r="H51" s="452"/>
      <c r="I51" s="452"/>
      <c r="J51" s="99"/>
      <c r="K51" s="99"/>
    </row>
    <row r="52" spans="2:11" ht="30" customHeight="1">
      <c r="B52" s="452" t="s">
        <v>3690</v>
      </c>
      <c r="C52" s="452"/>
      <c r="D52" s="452"/>
      <c r="E52" s="452"/>
      <c r="F52" s="452"/>
      <c r="G52" s="452"/>
      <c r="H52" s="452"/>
      <c r="I52" s="452"/>
      <c r="J52" s="99"/>
      <c r="K52" s="99"/>
    </row>
    <row r="53" spans="2:11" ht="17.45" customHeight="1">
      <c r="B53" s="452" t="s">
        <v>3687</v>
      </c>
      <c r="C53" s="452"/>
      <c r="D53" s="452"/>
      <c r="E53" s="452"/>
      <c r="F53" s="452"/>
      <c r="G53" s="452"/>
      <c r="H53" s="452"/>
      <c r="I53" s="452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5936</v>
      </c>
      <c r="F36" s="451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5926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5935</v>
      </c>
      <c r="F49" s="451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0" t="s">
        <v>4806</v>
      </c>
      <c r="D62" s="481"/>
      <c r="E62" s="481"/>
      <c r="F62" s="481"/>
      <c r="G62" s="482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5808</v>
      </c>
      <c r="G94" s="125" t="s">
        <v>5809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5807</v>
      </c>
      <c r="G95" s="125" t="s">
        <v>5810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5812</v>
      </c>
      <c r="G96" s="125" t="s">
        <v>5811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0" t="s">
        <v>4802</v>
      </c>
      <c r="D98" s="481"/>
      <c r="E98" s="481"/>
      <c r="F98" s="481"/>
      <c r="G98" s="482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0" t="s">
        <v>4807</v>
      </c>
      <c r="D102" s="481"/>
      <c r="E102" s="481"/>
      <c r="F102" s="481"/>
      <c r="G102" s="482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0" t="s">
        <v>4809</v>
      </c>
      <c r="D106" s="481"/>
      <c r="E106" s="481"/>
      <c r="F106" s="481"/>
      <c r="G106" s="482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0" t="s">
        <v>4810</v>
      </c>
      <c r="D110" s="481"/>
      <c r="E110" s="481"/>
      <c r="F110" s="481"/>
      <c r="G110" s="482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5930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5942</v>
      </c>
      <c r="F12" s="451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235.27500000000001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5719</v>
      </c>
      <c r="AF18" s="180">
        <v>193.619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5720</v>
      </c>
      <c r="AF19" s="180">
        <v>41.656999999999996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5940</v>
      </c>
      <c r="E28" s="180" t="s">
        <v>5941</v>
      </c>
      <c r="F28" s="451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5993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5966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5967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5970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5968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5970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5967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5969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5968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5969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5966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5967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5971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5968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5971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5966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5967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5972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5968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5972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5967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5973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5968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5973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5966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5967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5974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5968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5974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5966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5967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5975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5968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5975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5966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5967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5976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5968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5976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5966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5967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5977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5968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5977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5966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5967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5978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5968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5978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5966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5967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5979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5968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5979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5966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5967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5980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5968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5980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5991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5981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5984</v>
      </c>
      <c r="G104" s="125" t="s">
        <v>5983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5982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5984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5982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6008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5953</v>
      </c>
      <c r="E109" s="180" t="s">
        <v>5438</v>
      </c>
      <c r="F109" s="123" t="s">
        <v>5952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5962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5959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5961</v>
      </c>
      <c r="AE110" s="179" t="s">
        <v>5954</v>
      </c>
      <c r="AF110" s="182">
        <v>247.59899999999999</v>
      </c>
      <c r="AG110" s="182" t="s">
        <v>3840</v>
      </c>
      <c r="AH110" s="33" t="s">
        <v>5955</v>
      </c>
    </row>
    <row r="111" spans="2:34" ht="49.9" customHeight="1">
      <c r="B111" s="4"/>
      <c r="C111" s="12"/>
      <c r="D111" s="12"/>
      <c r="E111" s="12"/>
      <c r="F111" s="31" t="s">
        <v>5960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5958</v>
      </c>
      <c r="AE111" s="179" t="s">
        <v>4065</v>
      </c>
      <c r="AF111" s="182">
        <v>247.59899999999999</v>
      </c>
      <c r="AG111" s="182" t="s">
        <v>5956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5957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6009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5964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5963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5959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5965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5960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5965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6010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5929</v>
      </c>
      <c r="F121" s="123" t="s">
        <v>5988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5985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5761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5986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5763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6011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5995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6012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5996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6004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5773</v>
      </c>
      <c r="E135" s="180" t="s">
        <v>5444</v>
      </c>
      <c r="F135" s="123" t="s">
        <v>5987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5761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5762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5763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5753</v>
      </c>
      <c r="E141" s="180" t="s">
        <v>5438</v>
      </c>
      <c r="F141" s="123" t="s">
        <v>5994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5754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5755</v>
      </c>
      <c r="AF142" s="182"/>
      <c r="AG142" s="182" t="s">
        <v>5756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5757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5758</v>
      </c>
      <c r="AF143" s="182"/>
      <c r="AG143" s="182" t="s">
        <v>5759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6014</v>
      </c>
      <c r="C146" s="61" t="s">
        <v>6013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6020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6017</v>
      </c>
      <c r="C150" s="61" t="s">
        <v>6015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6019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6016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5760</v>
      </c>
      <c r="E155" s="180" t="s">
        <v>5438</v>
      </c>
      <c r="F155" s="123" t="s">
        <v>5997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5761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5762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5763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5999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6018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5761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5762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5763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5933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>
        <v>81.652000000000001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451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5664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451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451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5655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5666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5667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5668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5918</v>
      </c>
      <c r="F53" s="123" t="s">
        <v>5915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5669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5670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5671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5672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5726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5723</v>
      </c>
      <c r="E15" s="180" t="s">
        <v>5724</v>
      </c>
      <c r="F15" s="451" t="s">
        <v>5733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5730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5723</v>
      </c>
      <c r="E18" s="180" t="s">
        <v>5643</v>
      </c>
      <c r="F18" s="451" t="s">
        <v>5735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5734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5750</v>
      </c>
      <c r="E21" s="180" t="s">
        <v>5643</v>
      </c>
      <c r="F21" s="123" t="s">
        <v>5749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5748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5723</v>
      </c>
      <c r="E25" s="180" t="s">
        <v>5724</v>
      </c>
      <c r="F25" s="123" t="s">
        <v>5728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5731</v>
      </c>
      <c r="AE26" s="179" t="s">
        <v>5725</v>
      </c>
      <c r="AF26" s="180">
        <v>1</v>
      </c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5723</v>
      </c>
      <c r="E28" s="180" t="s">
        <v>5724</v>
      </c>
      <c r="F28" s="451" t="s">
        <v>5729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5732</v>
      </c>
      <c r="AE29" s="179" t="s">
        <v>5725</v>
      </c>
      <c r="AF29" s="180">
        <v>1</v>
      </c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5723</v>
      </c>
      <c r="E33" s="180" t="s">
        <v>5724</v>
      </c>
      <c r="F33" s="451" t="s">
        <v>5745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5747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5746</v>
      </c>
      <c r="AE34" s="179" t="s">
        <v>5725</v>
      </c>
      <c r="AF34" s="180">
        <v>1</v>
      </c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5742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5744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5739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5740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5785</v>
      </c>
      <c r="E13" s="180" t="s">
        <v>5786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5634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5635</v>
      </c>
      <c r="AF15" s="180">
        <v>0.76700000000000002</v>
      </c>
      <c r="AG15" s="180" t="s">
        <v>3840</v>
      </c>
      <c r="AH15" s="39" t="s">
        <v>5637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5636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5662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5657</v>
      </c>
      <c r="E10" s="180" t="s">
        <v>5919</v>
      </c>
      <c r="F10" s="123" t="s">
        <v>5660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5678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5674</v>
      </c>
      <c r="AE11" s="179" t="s">
        <v>5675</v>
      </c>
      <c r="AF11" s="182"/>
      <c r="AG11" s="182" t="s">
        <v>5676</v>
      </c>
      <c r="AH11" s="33"/>
    </row>
    <row r="12" spans="2:34" ht="49.9" customHeight="1">
      <c r="B12" s="4"/>
      <c r="C12" s="32"/>
      <c r="D12" s="32"/>
      <c r="E12" s="32"/>
      <c r="F12" s="31" t="s">
        <v>5679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5674</v>
      </c>
      <c r="AE12" s="179" t="s">
        <v>5675</v>
      </c>
      <c r="AF12" s="182"/>
      <c r="AG12" s="182" t="s">
        <v>5676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5787</v>
      </c>
      <c r="E15" s="180" t="s">
        <v>5658</v>
      </c>
      <c r="F15" s="451" t="s">
        <v>5788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5678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5674</v>
      </c>
      <c r="AE16" s="179" t="s">
        <v>3994</v>
      </c>
      <c r="AF16" s="182">
        <v>53.207999999999998</v>
      </c>
      <c r="AG16" s="182" t="s">
        <v>5676</v>
      </c>
      <c r="AH16" s="33"/>
    </row>
    <row r="17" spans="2:34" ht="49.9" customHeight="1">
      <c r="B17" s="4"/>
      <c r="C17" s="32"/>
      <c r="D17" s="32"/>
      <c r="E17" s="32"/>
      <c r="F17" s="31" t="s">
        <v>5679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5674</v>
      </c>
      <c r="AE17" s="179" t="s">
        <v>3994</v>
      </c>
      <c r="AF17" s="182">
        <v>53.207999999999998</v>
      </c>
      <c r="AG17" s="182" t="s">
        <v>5676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5677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5682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5674</v>
      </c>
      <c r="AE21" s="179" t="s">
        <v>5675</v>
      </c>
      <c r="AF21" s="182"/>
      <c r="AG21" s="182" t="s">
        <v>5676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5674</v>
      </c>
      <c r="AE22" s="179" t="s">
        <v>5675</v>
      </c>
      <c r="AF22" s="182"/>
      <c r="AG22" s="182" t="s">
        <v>5676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5855</v>
      </c>
      <c r="F5" s="123" t="s">
        <v>5751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5853</v>
      </c>
      <c r="AF6" s="180"/>
      <c r="AG6" s="180" t="s">
        <v>5854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5841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5842</v>
      </c>
      <c r="E14" s="180" t="s">
        <v>5851</v>
      </c>
      <c r="F14" s="123" t="s">
        <v>5852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5844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5845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3" t="s">
        <v>4991</v>
      </c>
      <c r="B1" s="483"/>
      <c r="C1" s="483"/>
      <c r="D1" s="483"/>
      <c r="E1" s="483"/>
      <c r="F1" s="483"/>
      <c r="G1" s="483"/>
      <c r="H1" s="483"/>
      <c r="I1" s="483"/>
      <c r="J1" s="483"/>
      <c r="K1" s="483"/>
    </row>
    <row r="2" spans="1:11" ht="16.5" customHeight="1">
      <c r="A2" s="483"/>
      <c r="B2" s="483"/>
      <c r="C2" s="483"/>
      <c r="D2" s="483"/>
      <c r="E2" s="483"/>
      <c r="F2" s="483"/>
      <c r="G2" s="483"/>
      <c r="H2" s="483"/>
      <c r="I2" s="483"/>
      <c r="J2" s="483"/>
      <c r="K2" s="483"/>
    </row>
    <row r="3" spans="1:11" ht="16.5" customHeight="1">
      <c r="A3" s="484" t="s">
        <v>4992</v>
      </c>
      <c r="B3" s="484" t="s">
        <v>4993</v>
      </c>
      <c r="C3" s="484" t="s">
        <v>2010</v>
      </c>
      <c r="D3" s="484" t="s">
        <v>4994</v>
      </c>
      <c r="E3" s="484" t="s">
        <v>4995</v>
      </c>
      <c r="F3" s="484" t="s">
        <v>4996</v>
      </c>
      <c r="G3" s="484" t="s">
        <v>2008</v>
      </c>
      <c r="H3" s="484" t="s">
        <v>4997</v>
      </c>
      <c r="I3" s="486" t="s">
        <v>4998</v>
      </c>
      <c r="J3" s="486"/>
      <c r="K3" s="486"/>
    </row>
    <row r="4" spans="1:11" ht="36" customHeight="1">
      <c r="A4" s="484"/>
      <c r="B4" s="484"/>
      <c r="C4" s="484"/>
      <c r="D4" s="484"/>
      <c r="E4" s="484"/>
      <c r="F4" s="484"/>
      <c r="G4" s="484"/>
      <c r="H4" s="484"/>
      <c r="I4" s="334" t="s">
        <v>4999</v>
      </c>
      <c r="J4" s="334" t="s">
        <v>5000</v>
      </c>
      <c r="K4" s="334" t="s">
        <v>5332</v>
      </c>
    </row>
    <row r="5" spans="1:11" ht="18" customHeight="1">
      <c r="A5" s="485"/>
      <c r="B5" s="485"/>
      <c r="C5" s="485"/>
      <c r="D5" s="485"/>
      <c r="E5" s="485"/>
      <c r="F5" s="485"/>
      <c r="G5" s="485"/>
      <c r="H5" s="485"/>
      <c r="I5" s="334" t="s">
        <v>5001</v>
      </c>
      <c r="J5" s="334" t="s">
        <v>5001</v>
      </c>
      <c r="K5" s="334" t="s">
        <v>5002</v>
      </c>
    </row>
    <row r="6" spans="1:11">
      <c r="A6" s="485"/>
      <c r="B6" s="485"/>
      <c r="C6" s="485"/>
      <c r="D6" s="485"/>
      <c r="E6" s="485"/>
      <c r="F6" s="485"/>
      <c r="G6" s="485"/>
      <c r="H6" s="485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8" t="s">
        <v>1427</v>
      </c>
      <c r="C2" s="488"/>
      <c r="D2" s="488"/>
      <c r="E2" s="488"/>
      <c r="F2" s="488"/>
      <c r="G2" s="488"/>
      <c r="H2" s="488"/>
      <c r="I2" s="488"/>
      <c r="J2" s="488"/>
      <c r="K2" s="488"/>
      <c r="L2" s="488"/>
      <c r="M2" s="488"/>
      <c r="N2" s="488"/>
      <c r="O2" s="488"/>
      <c r="P2" s="488"/>
      <c r="Q2" s="488"/>
      <c r="R2" s="488"/>
      <c r="S2" s="488"/>
      <c r="T2" s="488"/>
      <c r="U2" s="488"/>
      <c r="V2" s="488"/>
      <c r="W2" s="488"/>
      <c r="X2" s="488"/>
      <c r="Y2" s="488"/>
      <c r="Z2" s="488"/>
      <c r="AA2" s="488"/>
      <c r="AB2" s="488"/>
      <c r="AC2" s="488"/>
      <c r="AD2" s="488"/>
      <c r="AE2" s="488"/>
      <c r="AF2" s="488"/>
      <c r="AG2" s="488"/>
      <c r="AH2" s="488"/>
      <c r="AI2" s="488"/>
      <c r="AJ2" s="488"/>
      <c r="AK2" s="488"/>
    </row>
    <row r="3" spans="1:37" ht="13.5" customHeight="1">
      <c r="B3" s="489" t="s">
        <v>2006</v>
      </c>
      <c r="C3" s="489"/>
      <c r="D3" s="489"/>
      <c r="E3" s="489"/>
      <c r="F3" s="489"/>
      <c r="G3" s="489"/>
      <c r="H3" s="489"/>
      <c r="I3" s="489"/>
      <c r="J3" s="489"/>
      <c r="K3" s="489"/>
      <c r="L3" s="489"/>
      <c r="M3" s="489"/>
      <c r="N3" s="489"/>
      <c r="O3" s="489"/>
      <c r="P3" s="489"/>
      <c r="Q3" s="489"/>
      <c r="R3" s="489"/>
      <c r="S3" s="489"/>
      <c r="T3" s="489"/>
      <c r="U3" s="489"/>
      <c r="V3" s="489"/>
      <c r="W3" s="489"/>
      <c r="X3" s="489"/>
      <c r="Y3" s="489"/>
      <c r="Z3" s="489"/>
      <c r="AA3" s="489"/>
      <c r="AB3" s="489"/>
      <c r="AC3" s="489"/>
      <c r="AD3" s="489"/>
      <c r="AE3" s="489"/>
      <c r="AF3" s="489"/>
      <c r="AG3" s="489"/>
      <c r="AH3" s="489"/>
      <c r="AI3" s="489"/>
      <c r="AJ3" s="489"/>
      <c r="AK3" s="489"/>
    </row>
    <row r="4" spans="1:37" ht="23.25" customHeight="1">
      <c r="A4" s="487" t="s">
        <v>3692</v>
      </c>
      <c r="B4" s="487" t="s">
        <v>0</v>
      </c>
      <c r="C4" s="487" t="s">
        <v>3693</v>
      </c>
      <c r="D4" s="487"/>
      <c r="E4" s="487" t="s">
        <v>1423</v>
      </c>
      <c r="F4" s="487"/>
      <c r="G4" s="487" t="s">
        <v>1424</v>
      </c>
      <c r="H4" s="487"/>
      <c r="I4" s="487" t="s">
        <v>3704</v>
      </c>
      <c r="J4" s="487"/>
      <c r="K4" s="487"/>
      <c r="L4" s="487"/>
      <c r="M4" s="487"/>
      <c r="N4" s="487"/>
      <c r="O4" s="487"/>
      <c r="P4" s="487"/>
      <c r="Q4" s="487"/>
      <c r="R4" s="487"/>
      <c r="S4" s="487"/>
      <c r="T4" s="487"/>
      <c r="U4" s="487"/>
      <c r="V4" s="487"/>
      <c r="W4" s="487"/>
      <c r="X4" s="487"/>
      <c r="Y4" s="487" t="s">
        <v>3705</v>
      </c>
      <c r="Z4" s="487"/>
      <c r="AA4" s="487"/>
      <c r="AB4" s="487"/>
      <c r="AC4" s="487"/>
      <c r="AD4" s="487"/>
      <c r="AE4" s="487"/>
      <c r="AF4" s="487"/>
      <c r="AG4" s="487"/>
      <c r="AH4" s="487" t="s">
        <v>2008</v>
      </c>
      <c r="AI4" s="487"/>
      <c r="AJ4" s="487" t="s">
        <v>2009</v>
      </c>
      <c r="AK4" s="487" t="s">
        <v>2007</v>
      </c>
    </row>
    <row r="5" spans="1:37" ht="23.25" customHeight="1">
      <c r="A5" s="487"/>
      <c r="B5" s="487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7"/>
      <c r="AK5" s="487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5656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5727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5741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5799</v>
      </c>
      <c r="F6" s="368" t="s">
        <v>5946</v>
      </c>
      <c r="G6" s="365"/>
    </row>
    <row r="7" spans="2:7" ht="142.15" customHeight="1">
      <c r="B7" s="41"/>
      <c r="C7" s="417" t="s">
        <v>5795</v>
      </c>
      <c r="D7" s="364"/>
      <c r="E7" s="358" t="s">
        <v>5797</v>
      </c>
      <c r="F7" s="364" t="s">
        <v>5798</v>
      </c>
      <c r="G7" s="365"/>
    </row>
    <row r="8" spans="2:7" ht="49.9" customHeight="1">
      <c r="B8" s="41"/>
      <c r="C8" s="417" t="s">
        <v>5801</v>
      </c>
      <c r="D8" s="364"/>
      <c r="E8" s="358" t="s">
        <v>5806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3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4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4"/>
      <c r="D12" s="366"/>
      <c r="E12" s="358" t="s">
        <v>2002</v>
      </c>
      <c r="F12" s="364"/>
      <c r="G12" s="365"/>
    </row>
    <row r="13" spans="2:7" ht="49.9" customHeight="1">
      <c r="B13" s="41"/>
      <c r="C13" s="454"/>
      <c r="D13" s="366"/>
      <c r="E13" s="358" t="s">
        <v>1999</v>
      </c>
      <c r="F13" s="364"/>
      <c r="G13" s="365"/>
    </row>
    <row r="14" spans="2:7" ht="49.9" customHeight="1">
      <c r="B14" s="41"/>
      <c r="C14" s="454"/>
      <c r="D14" s="366"/>
      <c r="E14" s="358" t="s">
        <v>2003</v>
      </c>
      <c r="F14" s="364"/>
      <c r="G14" s="365"/>
    </row>
    <row r="15" spans="2:7" ht="49.9" customHeight="1">
      <c r="B15" s="41"/>
      <c r="C15" s="455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6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6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5911</v>
      </c>
      <c r="D22" s="368" t="s">
        <v>5912</v>
      </c>
      <c r="E22" s="358"/>
      <c r="F22" s="364" t="s">
        <v>5913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5689</v>
      </c>
      <c r="C31" s="428" t="s">
        <v>5883</v>
      </c>
      <c r="D31" s="411" t="s">
        <v>5899</v>
      </c>
      <c r="E31" s="412" t="s">
        <v>5900</v>
      </c>
      <c r="F31" s="430" t="s">
        <v>5901</v>
      </c>
      <c r="G31" s="369" t="s">
        <v>5683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5884</v>
      </c>
      <c r="C36" s="428" t="s">
        <v>1992</v>
      </c>
      <c r="D36" s="436" t="s">
        <v>6021</v>
      </c>
      <c r="E36" s="412" t="s">
        <v>6039</v>
      </c>
      <c r="F36" s="426"/>
      <c r="G36" s="369" t="s">
        <v>5683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5690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5885</v>
      </c>
      <c r="D45" s="440" t="s">
        <v>5483</v>
      </c>
      <c r="E45" s="412" t="s">
        <v>6041</v>
      </c>
      <c r="F45" s="430" t="s">
        <v>6040</v>
      </c>
      <c r="G45" s="365" t="s">
        <v>5898</v>
      </c>
    </row>
    <row r="46" spans="2:7" ht="34.9" customHeight="1">
      <c r="B46" s="41"/>
      <c r="C46" s="42" t="s">
        <v>5781</v>
      </c>
      <c r="D46" s="369"/>
      <c r="E46" s="358" t="s">
        <v>5782</v>
      </c>
      <c r="F46" s="364"/>
      <c r="G46" s="365"/>
    </row>
    <row r="47" spans="2:7" ht="55.15" customHeight="1">
      <c r="B47" s="441" t="s">
        <v>5896</v>
      </c>
      <c r="C47" s="428" t="s">
        <v>5779</v>
      </c>
      <c r="D47" s="442"/>
      <c r="E47" s="412" t="s">
        <v>5886</v>
      </c>
      <c r="F47" s="440" t="s">
        <v>5894</v>
      </c>
      <c r="G47" s="365" t="s">
        <v>5898</v>
      </c>
    </row>
    <row r="48" spans="2:7" ht="55.9" customHeight="1">
      <c r="B48" s="441" t="s">
        <v>5897</v>
      </c>
      <c r="C48" s="428" t="s">
        <v>5780</v>
      </c>
      <c r="D48" s="442"/>
      <c r="E48" s="412" t="s">
        <v>5887</v>
      </c>
      <c r="F48" s="440" t="s">
        <v>5895</v>
      </c>
      <c r="G48" s="365" t="s">
        <v>5898</v>
      </c>
    </row>
    <row r="49" spans="2:7" ht="57" customHeight="1">
      <c r="B49" s="422" t="s">
        <v>5692</v>
      </c>
      <c r="C49" s="429" t="s">
        <v>5888</v>
      </c>
      <c r="D49" s="426" t="s">
        <v>5693</v>
      </c>
      <c r="E49" s="425" t="s">
        <v>5694</v>
      </c>
      <c r="F49" s="426" t="s">
        <v>5893</v>
      </c>
      <c r="G49" s="369" t="s">
        <v>5683</v>
      </c>
    </row>
    <row r="50" spans="2:7" ht="45.6" customHeight="1">
      <c r="B50" s="422" t="s">
        <v>5696</v>
      </c>
      <c r="C50" s="429" t="s">
        <v>5892</v>
      </c>
      <c r="D50" s="426" t="s">
        <v>5695</v>
      </c>
      <c r="E50" s="425" t="s">
        <v>5694</v>
      </c>
      <c r="F50" s="426" t="s">
        <v>5890</v>
      </c>
      <c r="G50" s="369" t="s">
        <v>5683</v>
      </c>
    </row>
    <row r="51" spans="2:7" ht="55.15" customHeight="1">
      <c r="B51" s="422" t="s">
        <v>5697</v>
      </c>
      <c r="C51" s="429" t="s">
        <v>5700</v>
      </c>
      <c r="D51" s="426" t="s">
        <v>5699</v>
      </c>
      <c r="E51" s="425" t="s">
        <v>5698</v>
      </c>
      <c r="F51" s="426" t="s">
        <v>5889</v>
      </c>
      <c r="G51" s="369" t="s">
        <v>5683</v>
      </c>
    </row>
    <row r="52" spans="2:7" ht="33" customHeight="1">
      <c r="B52" s="422" t="s">
        <v>5710</v>
      </c>
      <c r="C52" s="426" t="s">
        <v>5891</v>
      </c>
      <c r="D52" s="426" t="s">
        <v>5708</v>
      </c>
      <c r="E52" s="425" t="s">
        <v>5709</v>
      </c>
      <c r="F52" s="426"/>
      <c r="G52" s="369" t="s">
        <v>5683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5862</v>
      </c>
      <c r="D56" s="360"/>
      <c r="E56" s="372"/>
      <c r="F56" s="373"/>
      <c r="G56" s="374"/>
    </row>
    <row r="57" spans="2:7" ht="34.9" customHeight="1">
      <c r="B57" s="422" t="s">
        <v>6050</v>
      </c>
      <c r="C57" s="423" t="s">
        <v>5863</v>
      </c>
      <c r="D57" s="443" t="s">
        <v>6051</v>
      </c>
      <c r="E57" s="358"/>
      <c r="F57" s="364"/>
      <c r="G57" s="365" t="s">
        <v>5685</v>
      </c>
    </row>
    <row r="58" spans="2:7" ht="34.9" customHeight="1">
      <c r="B58" s="422" t="s">
        <v>6052</v>
      </c>
      <c r="C58" s="423" t="s">
        <v>5864</v>
      </c>
      <c r="D58" s="424" t="s">
        <v>5867</v>
      </c>
      <c r="E58" s="358"/>
      <c r="F58" s="364"/>
      <c r="G58" s="365" t="s">
        <v>5685</v>
      </c>
    </row>
    <row r="59" spans="2:7" ht="34.9" customHeight="1">
      <c r="B59" s="422" t="s">
        <v>6053</v>
      </c>
      <c r="C59" s="423" t="s">
        <v>5865</v>
      </c>
      <c r="D59" s="426" t="s">
        <v>5866</v>
      </c>
      <c r="E59" s="358"/>
      <c r="F59" s="364"/>
      <c r="G59" s="365" t="s">
        <v>5685</v>
      </c>
    </row>
    <row r="60" spans="2:7" ht="40.5">
      <c r="B60" s="422" t="s">
        <v>6054</v>
      </c>
      <c r="C60" s="429" t="s">
        <v>6056</v>
      </c>
      <c r="D60" s="444" t="s">
        <v>6055</v>
      </c>
      <c r="E60" s="358"/>
      <c r="F60" s="419"/>
      <c r="G60" s="365" t="s">
        <v>5685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5685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5685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5685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5685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5685</v>
      </c>
    </row>
    <row r="70" spans="2:7" ht="41.45" customHeight="1">
      <c r="B70" s="422" t="s">
        <v>6049</v>
      </c>
      <c r="C70" s="423" t="s">
        <v>5944</v>
      </c>
      <c r="D70" s="426" t="s">
        <v>5945</v>
      </c>
      <c r="E70" s="358"/>
      <c r="F70" s="364"/>
      <c r="G70" s="365" t="s">
        <v>5685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5686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6057</v>
      </c>
      <c r="E76" s="358" t="s">
        <v>5539</v>
      </c>
      <c r="F76" s="364"/>
      <c r="G76" s="365" t="s">
        <v>5686</v>
      </c>
    </row>
    <row r="77" spans="2:7" ht="49.15" customHeight="1">
      <c r="B77" s="422" t="s">
        <v>5540</v>
      </c>
      <c r="C77" s="429" t="s">
        <v>5538</v>
      </c>
      <c r="D77" s="443" t="s">
        <v>6058</v>
      </c>
      <c r="E77" s="358" t="s">
        <v>5541</v>
      </c>
      <c r="F77" s="364"/>
      <c r="G77" s="365" t="s">
        <v>5686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5684</v>
      </c>
      <c r="D80" s="426" t="s">
        <v>5524</v>
      </c>
      <c r="E80" s="358" t="s">
        <v>5525</v>
      </c>
      <c r="F80" s="364" t="s">
        <v>5526</v>
      </c>
      <c r="G80" s="365" t="s">
        <v>5687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5687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5688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0" t="s">
        <v>4262</v>
      </c>
      <c r="C4" s="492" t="s">
        <v>4263</v>
      </c>
      <c r="D4" s="493"/>
      <c r="E4" s="493"/>
      <c r="F4" s="493"/>
      <c r="G4" s="493"/>
      <c r="H4" s="494"/>
      <c r="I4" s="215" t="s">
        <v>4264</v>
      </c>
      <c r="J4" s="495" t="s">
        <v>4265</v>
      </c>
      <c r="K4" s="492" t="s">
        <v>4266</v>
      </c>
      <c r="L4" s="494"/>
      <c r="M4" s="490" t="s">
        <v>4267</v>
      </c>
      <c r="P4" s="216" t="s">
        <v>4268</v>
      </c>
      <c r="Q4" s="216" t="s">
        <v>4269</v>
      </c>
    </row>
    <row r="5" spans="1:17" s="213" customFormat="1">
      <c r="A5" s="209"/>
      <c r="B5" s="491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6"/>
      <c r="K5" s="218" t="s">
        <v>4277</v>
      </c>
      <c r="L5" s="218" t="s">
        <v>4278</v>
      </c>
      <c r="M5" s="491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6043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5843</v>
      </c>
      <c r="I140" s="246" t="s">
        <v>6023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7" t="s">
        <v>3772</v>
      </c>
      <c r="F4" s="458"/>
      <c r="G4" s="458"/>
      <c r="H4" s="458"/>
      <c r="I4" s="458"/>
      <c r="J4" s="459" t="s">
        <v>3734</v>
      </c>
      <c r="K4" s="460"/>
      <c r="L4" s="460"/>
      <c r="M4" s="460"/>
      <c r="N4" s="460"/>
      <c r="O4" s="460"/>
      <c r="P4" s="460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5949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5902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5903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5904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5905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5916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5917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5932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5951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6025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6022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6024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6026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6027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6037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5707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5778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5775</v>
      </c>
      <c r="K170" s="309" t="s">
        <v>5776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5777</v>
      </c>
      <c r="K176" s="309" t="s">
        <v>4962</v>
      </c>
      <c r="L176" s="309" t="s">
        <v>4126</v>
      </c>
      <c r="M176" s="268"/>
      <c r="N176" s="309" t="s">
        <v>6005</v>
      </c>
      <c r="O176" s="309" t="s">
        <v>6006</v>
      </c>
      <c r="P176" s="309" t="s">
        <v>6007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5993</v>
      </c>
      <c r="L180" s="282" t="s">
        <v>5992</v>
      </c>
      <c r="M180" s="283"/>
      <c r="N180" s="282" t="s">
        <v>5952</v>
      </c>
      <c r="O180" s="282" t="s">
        <v>5964</v>
      </c>
      <c r="P180" s="282" t="s">
        <v>5988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6002</v>
      </c>
      <c r="K182" s="309" t="s">
        <v>6003</v>
      </c>
      <c r="L182" s="309" t="s">
        <v>6004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5774</v>
      </c>
      <c r="K186" s="282" t="s">
        <v>4842</v>
      </c>
      <c r="L186" s="282" t="s">
        <v>5989</v>
      </c>
      <c r="M186" s="282" t="s">
        <v>5990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6001</v>
      </c>
      <c r="K188" s="309" t="s">
        <v>6000</v>
      </c>
      <c r="L188" s="309" t="s">
        <v>5998</v>
      </c>
      <c r="M188" s="309" t="s">
        <v>5999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5766</v>
      </c>
      <c r="M189" s="281" t="s">
        <v>5765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5771</v>
      </c>
      <c r="K190" s="270" t="s">
        <v>5772</v>
      </c>
      <c r="L190" s="270" t="s">
        <v>5770</v>
      </c>
      <c r="M190" s="270" t="s">
        <v>5769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5764</v>
      </c>
      <c r="M191" s="281" t="s">
        <v>5767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5997</v>
      </c>
      <c r="M192" s="282" t="s">
        <v>5768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5645</v>
      </c>
      <c r="K204" s="309"/>
      <c r="L204" s="309" t="s">
        <v>5649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5646</v>
      </c>
      <c r="K207" s="281"/>
      <c r="L207" s="281" t="s">
        <v>5650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5647</v>
      </c>
      <c r="K208" s="268"/>
      <c r="L208" s="268" t="s">
        <v>5651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5648</v>
      </c>
      <c r="K214" s="268"/>
      <c r="L214" s="268" t="s">
        <v>5652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5653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5739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5736</v>
      </c>
      <c r="N228" s="281" t="s">
        <v>5737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5738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5661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5659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5681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5752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5789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5712</v>
      </c>
      <c r="D36" s="415"/>
      <c r="E36" s="44"/>
    </row>
    <row r="37" spans="1:6" ht="25.15" customHeight="1">
      <c r="B37" s="41">
        <v>2</v>
      </c>
      <c r="C37" s="44" t="s">
        <v>5711</v>
      </c>
      <c r="D37" s="416" t="s">
        <v>5713</v>
      </c>
      <c r="E37" s="44"/>
    </row>
    <row r="38" spans="1:6" ht="25.15" customHeight="1">
      <c r="B38" s="41">
        <v>3</v>
      </c>
      <c r="C38" s="44" t="s">
        <v>5714</v>
      </c>
      <c r="D38" s="416" t="s">
        <v>5715</v>
      </c>
      <c r="E38" s="44"/>
    </row>
    <row r="39" spans="1:6" ht="25.15" customHeight="1">
      <c r="B39" s="41">
        <v>4</v>
      </c>
      <c r="C39" s="415" t="s">
        <v>5716</v>
      </c>
      <c r="D39" s="416" t="s">
        <v>5717</v>
      </c>
      <c r="E39" s="44"/>
    </row>
    <row r="40" spans="1:6" ht="25.15" customHeight="1">
      <c r="B40" s="41">
        <v>5</v>
      </c>
      <c r="C40" s="44" t="s">
        <v>5718</v>
      </c>
      <c r="D40" s="44"/>
      <c r="E40" s="44"/>
    </row>
    <row r="41" spans="1:6" ht="54" customHeight="1">
      <c r="B41" s="41">
        <v>6</v>
      </c>
      <c r="C41" s="432" t="s">
        <v>5721</v>
      </c>
      <c r="D41" s="433" t="s">
        <v>5722</v>
      </c>
      <c r="E41" s="44"/>
    </row>
    <row r="42" spans="1:6" ht="55.9" customHeight="1">
      <c r="B42" s="41">
        <v>7</v>
      </c>
      <c r="C42" s="44" t="s">
        <v>5783</v>
      </c>
      <c r="D42" s="416" t="s">
        <v>5784</v>
      </c>
      <c r="E42" s="44"/>
    </row>
    <row r="43" spans="1:6" ht="55.9" customHeight="1">
      <c r="B43" s="427">
        <v>8</v>
      </c>
      <c r="C43" s="43" t="s">
        <v>5881</v>
      </c>
      <c r="D43" s="431" t="s">
        <v>5882</v>
      </c>
      <c r="E43" s="44"/>
    </row>
    <row r="44" spans="1:6" ht="55.9" customHeight="1">
      <c r="B44" s="427">
        <v>9</v>
      </c>
      <c r="C44" s="43" t="s">
        <v>5869</v>
      </c>
      <c r="D44" s="431"/>
      <c r="E44" s="44"/>
    </row>
    <row r="45" spans="1:6" ht="79.900000000000006" customHeight="1">
      <c r="B45" s="427">
        <v>10</v>
      </c>
      <c r="C45" s="43" t="s">
        <v>5870</v>
      </c>
      <c r="D45" s="431" t="s">
        <v>5871</v>
      </c>
      <c r="E45" s="44"/>
    </row>
    <row r="46" spans="1:6" ht="79.900000000000006" customHeight="1">
      <c r="B46" s="427">
        <v>11</v>
      </c>
      <c r="C46" s="43" t="s">
        <v>5879</v>
      </c>
      <c r="D46" s="431" t="s">
        <v>5880</v>
      </c>
      <c r="E46" s="44"/>
    </row>
    <row r="47" spans="1:6" ht="64.150000000000006" customHeight="1">
      <c r="B47" s="410">
        <v>12</v>
      </c>
      <c r="C47" s="411" t="s">
        <v>5909</v>
      </c>
      <c r="D47" s="421" t="s">
        <v>5910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tabSelected="1" zoomScale="70" zoomScaleNormal="70" workbookViewId="0">
      <pane xSplit="3" ySplit="3" topLeftCell="D182" activePane="bottomRight" state="frozen"/>
      <selection pane="topRight" activeCell="D1" sqref="D1"/>
      <selection pane="bottomLeft" activeCell="A4" sqref="A4"/>
      <selection pane="bottomRight" activeCell="R199" sqref="R199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5914</v>
      </c>
      <c r="G2" s="467" t="s">
        <v>4026</v>
      </c>
      <c r="H2" s="468"/>
      <c r="I2" s="463" t="s">
        <v>3884</v>
      </c>
      <c r="J2" s="464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9" t="s">
        <v>3953</v>
      </c>
      <c r="H3" s="470"/>
      <c r="I3" s="435" t="s">
        <v>3880</v>
      </c>
      <c r="J3" s="435" t="s">
        <v>3879</v>
      </c>
      <c r="K3" s="177" t="s">
        <v>5451</v>
      </c>
      <c r="L3" s="177" t="s">
        <v>5691</v>
      </c>
      <c r="M3" s="175" t="s">
        <v>3952</v>
      </c>
    </row>
    <row r="4" spans="2:13" ht="22.9" customHeight="1">
      <c r="B4" s="465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6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6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6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1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2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2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2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2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2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2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2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2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2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2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2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2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2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2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2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2"/>
      <c r="C26" s="197" t="s">
        <v>3731</v>
      </c>
      <c r="D26" s="331" t="s">
        <v>5922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2"/>
      <c r="C27" s="205" t="s">
        <v>5923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5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5" t="s">
        <v>5872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6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6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6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6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6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6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6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6"/>
      <c r="C37" s="205" t="s">
        <v>6029</v>
      </c>
      <c r="D37" s="331" t="s">
        <v>6032</v>
      </c>
      <c r="E37" s="385" t="s">
        <v>6030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6031</v>
      </c>
    </row>
    <row r="38" spans="2:14" ht="22.9" customHeight="1">
      <c r="B38" s="466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6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1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2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2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2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2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2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2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2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2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2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2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2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2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2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2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2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2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2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2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2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2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2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2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2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2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2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2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2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2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2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2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2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2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2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2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2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2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2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2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2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2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2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2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2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2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2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2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2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2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2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2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2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2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2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2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2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2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2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2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2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2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2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2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2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2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2"/>
      <c r="C105" s="183"/>
      <c r="D105" s="183"/>
      <c r="E105" s="385" t="s">
        <v>5790</v>
      </c>
      <c r="F105" s="386" t="s">
        <v>3836</v>
      </c>
      <c r="G105" s="387"/>
      <c r="H105" s="388"/>
      <c r="I105" s="385"/>
      <c r="J105" s="380" t="s">
        <v>5791</v>
      </c>
      <c r="K105" s="400"/>
      <c r="L105" s="400" t="s">
        <v>5792</v>
      </c>
      <c r="M105" s="390" t="s">
        <v>3950</v>
      </c>
    </row>
    <row r="106" spans="2:14" ht="22.9" customHeight="1">
      <c r="B106" s="472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2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2"/>
      <c r="C108" s="197" t="s">
        <v>6046</v>
      </c>
      <c r="D108" s="332" t="s">
        <v>6047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6031</v>
      </c>
    </row>
    <row r="109" spans="2:14" ht="22.9" customHeight="1">
      <c r="B109" s="472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6060</v>
      </c>
    </row>
    <row r="110" spans="2:14" ht="22.9" customHeight="1">
      <c r="B110" s="472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5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1" t="s">
        <v>5873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2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2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2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2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2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2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2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2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2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2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2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2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2"/>
      <c r="C125" s="197" t="s">
        <v>4049</v>
      </c>
      <c r="D125" s="332" t="s">
        <v>5925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5947</v>
      </c>
      <c r="M125" s="319" t="s">
        <v>3950</v>
      </c>
    </row>
    <row r="126" spans="2:13" ht="22.9" customHeight="1">
      <c r="B126" s="462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2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2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2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2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2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2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2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2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3" t="s">
        <v>5874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4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4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4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4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4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4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5839</v>
      </c>
    </row>
    <row r="142" spans="2:13" ht="22.9" customHeight="1">
      <c r="B142" s="474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4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4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4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4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4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4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4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4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4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4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4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4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4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4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4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4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4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4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4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4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4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4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4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4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4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4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4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4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4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4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4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4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1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1" t="s">
        <v>5875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2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2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2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2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2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5" t="s">
        <v>5876</v>
      </c>
      <c r="C182" s="197" t="s">
        <v>3730</v>
      </c>
      <c r="D182" s="331" t="s">
        <v>5934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6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6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6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6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6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6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6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6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1" t="s">
        <v>5877</v>
      </c>
      <c r="C191" s="197" t="s">
        <v>5638</v>
      </c>
      <c r="D191" s="331" t="s">
        <v>5643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2"/>
      <c r="C192" s="205"/>
      <c r="D192" s="183"/>
      <c r="E192" s="385" t="s">
        <v>5639</v>
      </c>
      <c r="F192" s="386" t="s">
        <v>5640</v>
      </c>
      <c r="G192" s="387">
        <v>1</v>
      </c>
      <c r="H192" s="388"/>
      <c r="I192" s="385"/>
      <c r="J192" s="380" t="s">
        <v>4050</v>
      </c>
      <c r="K192" s="400"/>
      <c r="L192" s="400" t="s">
        <v>5641</v>
      </c>
      <c r="M192" s="389" t="s">
        <v>5642</v>
      </c>
    </row>
    <row r="193" spans="2:13" ht="22.9" customHeight="1">
      <c r="B193" s="462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2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2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5" t="s">
        <v>5609</v>
      </c>
      <c r="C196" s="197" t="s">
        <v>5630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6"/>
      <c r="C197" s="205" t="s">
        <v>5631</v>
      </c>
      <c r="D197" s="183"/>
      <c r="E197" s="160" t="s">
        <v>5627</v>
      </c>
      <c r="F197" s="160" t="s">
        <v>5613</v>
      </c>
      <c r="G197" s="162">
        <v>1.5</v>
      </c>
      <c r="H197" s="161" t="s">
        <v>5618</v>
      </c>
      <c r="I197" s="160"/>
      <c r="J197" s="160"/>
      <c r="K197" s="403"/>
      <c r="L197" s="403"/>
      <c r="M197" s="161"/>
    </row>
    <row r="198" spans="2:13" ht="22.9" customHeight="1">
      <c r="B198" s="466"/>
      <c r="C198" s="183"/>
      <c r="D198" s="183"/>
      <c r="E198" s="160"/>
      <c r="F198" s="160" t="s">
        <v>5614</v>
      </c>
      <c r="G198" s="162">
        <v>3</v>
      </c>
      <c r="H198" s="161" t="s">
        <v>5618</v>
      </c>
      <c r="I198" s="160"/>
      <c r="J198" s="160"/>
      <c r="K198" s="403"/>
      <c r="L198" s="403"/>
      <c r="M198" s="161"/>
    </row>
    <row r="199" spans="2:13" ht="22.9" customHeight="1">
      <c r="B199" s="466"/>
      <c r="C199" s="183"/>
      <c r="D199" s="183"/>
      <c r="E199" s="160" t="s">
        <v>5627</v>
      </c>
      <c r="F199" s="160" t="s">
        <v>5615</v>
      </c>
      <c r="G199" s="162">
        <v>2</v>
      </c>
      <c r="H199" s="161" t="s">
        <v>5618</v>
      </c>
      <c r="I199" s="160"/>
      <c r="J199" s="160"/>
      <c r="K199" s="403"/>
      <c r="L199" s="403"/>
      <c r="M199" s="161"/>
    </row>
    <row r="200" spans="2:13" ht="22.9" customHeight="1">
      <c r="B200" s="466"/>
      <c r="C200" s="205"/>
      <c r="D200" s="183"/>
      <c r="E200" s="160" t="s">
        <v>5626</v>
      </c>
      <c r="F200" s="160" t="s">
        <v>5616</v>
      </c>
      <c r="G200" s="162">
        <v>1.5</v>
      </c>
      <c r="H200" s="161" t="s">
        <v>5619</v>
      </c>
      <c r="I200" s="160"/>
      <c r="J200" s="160"/>
      <c r="K200" s="403"/>
      <c r="L200" s="403"/>
      <c r="M200" s="161"/>
    </row>
    <row r="201" spans="2:13" ht="22.9" customHeight="1">
      <c r="B201" s="466"/>
      <c r="C201" s="205"/>
      <c r="D201" s="183"/>
      <c r="E201" s="160" t="s">
        <v>5625</v>
      </c>
      <c r="F201" s="160" t="s">
        <v>5617</v>
      </c>
      <c r="G201" s="162">
        <v>2</v>
      </c>
      <c r="H201" s="161" t="s">
        <v>5618</v>
      </c>
      <c r="I201" s="160"/>
      <c r="J201" s="160"/>
      <c r="K201" s="403"/>
      <c r="L201" s="403"/>
      <c r="M201" s="161"/>
    </row>
    <row r="202" spans="2:13" ht="22.9" customHeight="1">
      <c r="B202" s="466"/>
      <c r="C202" s="205" t="s">
        <v>5611</v>
      </c>
      <c r="D202" s="183"/>
      <c r="E202" s="160" t="s">
        <v>5624</v>
      </c>
      <c r="F202" s="160" t="s">
        <v>3878</v>
      </c>
      <c r="G202" s="162">
        <v>0.15</v>
      </c>
      <c r="H202" s="161" t="s">
        <v>5620</v>
      </c>
      <c r="I202" s="160"/>
      <c r="J202" s="160"/>
      <c r="K202" s="403"/>
      <c r="L202" s="403"/>
      <c r="M202" s="161"/>
    </row>
    <row r="203" spans="2:13" ht="22.9" customHeight="1">
      <c r="B203" s="466"/>
      <c r="C203" s="205" t="s">
        <v>5612</v>
      </c>
      <c r="D203" s="183"/>
      <c r="E203" s="160" t="s">
        <v>5623</v>
      </c>
      <c r="F203" s="160" t="s">
        <v>5621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5622</v>
      </c>
    </row>
    <row r="204" spans="2:13" ht="22.9" customHeight="1">
      <c r="B204" s="466"/>
      <c r="C204" s="205"/>
      <c r="D204" s="183"/>
      <c r="E204" s="160" t="s">
        <v>5629</v>
      </c>
      <c r="F204" s="160"/>
      <c r="G204" s="193"/>
      <c r="H204" s="161"/>
      <c r="I204" s="160"/>
      <c r="J204" s="160"/>
      <c r="K204" s="403"/>
      <c r="L204" s="403"/>
      <c r="M204" s="161" t="s">
        <v>5628</v>
      </c>
    </row>
    <row r="205" spans="2:13" ht="22.9" customHeight="1">
      <c r="B205" s="466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6"/>
      <c r="C206" s="205"/>
      <c r="D206" s="183"/>
      <c r="E206" s="160" t="s">
        <v>5632</v>
      </c>
      <c r="F206" s="160" t="s">
        <v>5633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6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1" t="s">
        <v>5878</v>
      </c>
      <c r="C208" s="197" t="s">
        <v>3731</v>
      </c>
      <c r="D208" s="331" t="s">
        <v>5948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2"/>
      <c r="C209" s="205" t="s">
        <v>5680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2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1" t="s">
        <v>5846</v>
      </c>
      <c r="C211" s="205" t="s">
        <v>5860</v>
      </c>
      <c r="D211" s="332" t="s">
        <v>5858</v>
      </c>
      <c r="E211" s="385" t="s">
        <v>3874</v>
      </c>
      <c r="F211" s="386" t="s">
        <v>3836</v>
      </c>
      <c r="G211" s="387"/>
      <c r="H211" s="388"/>
      <c r="I211" s="385"/>
      <c r="J211" s="380" t="s">
        <v>5856</v>
      </c>
      <c r="K211" s="400"/>
      <c r="L211" s="400" t="s">
        <v>5857</v>
      </c>
      <c r="M211" s="389" t="s">
        <v>3950</v>
      </c>
    </row>
    <row r="212" spans="2:13" ht="22.9" customHeight="1">
      <c r="B212" s="462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2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2"/>
      <c r="C214" s="205" t="s">
        <v>5861</v>
      </c>
      <c r="D214" s="332" t="s">
        <v>5859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2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2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2"/>
      <c r="C217" s="205" t="s">
        <v>5849</v>
      </c>
      <c r="D217" s="332" t="s">
        <v>5850</v>
      </c>
      <c r="E217" s="385" t="s">
        <v>5848</v>
      </c>
      <c r="F217" s="386" t="s">
        <v>5847</v>
      </c>
      <c r="G217" s="387"/>
      <c r="H217" s="388"/>
      <c r="I217" s="385"/>
      <c r="J217" s="380" t="s">
        <v>4050</v>
      </c>
      <c r="K217" s="400"/>
      <c r="L217" s="400" t="s">
        <v>5848</v>
      </c>
      <c r="M217" s="389" t="s">
        <v>3950</v>
      </c>
    </row>
    <row r="218" spans="2:13" ht="22.9" customHeight="1">
      <c r="B218" s="462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2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2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2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2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8"/>
  <sheetViews>
    <sheetView view="pageBreakPreview" zoomScale="55" zoomScaleNormal="100" zoomScaleSheetLayoutView="55" workbookViewId="0">
      <pane xSplit="12" ySplit="3" topLeftCell="M63" activePane="bottomRight" state="frozen"/>
      <selection activeCell="N104" sqref="N104"/>
      <selection pane="topRight" activeCell="N104" sqref="N104"/>
      <selection pane="bottomLeft" activeCell="N104" sqref="N104"/>
      <selection pane="bottomRight" activeCell="AE36" sqref="AE3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5840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5333</v>
      </c>
      <c r="E25" s="180" t="s">
        <v>4919</v>
      </c>
      <c r="F25" s="451" t="s">
        <v>6061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0"/>
      <c r="AG26" s="180" t="s">
        <v>3834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3835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5366</v>
      </c>
      <c r="F30" s="451" t="s">
        <v>4990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5333</v>
      </c>
      <c r="E35" s="180" t="s">
        <v>4919</v>
      </c>
      <c r="F35" s="451" t="s">
        <v>4989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3961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/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/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 t="s">
        <v>5313</v>
      </c>
      <c r="E40" s="180" t="s">
        <v>4919</v>
      </c>
      <c r="F40" s="123" t="s">
        <v>4945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4944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>
        <v>251.6</v>
      </c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>
        <v>30.192</v>
      </c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>
        <v>125.8</v>
      </c>
      <c r="AG43" s="180" t="s">
        <v>3942</v>
      </c>
      <c r="AH43" s="39"/>
    </row>
    <row r="44" spans="2:34" ht="34.9" customHeight="1">
      <c r="B44" s="4"/>
      <c r="C44" s="7"/>
      <c r="D44" s="7"/>
      <c r="E44" s="7"/>
      <c r="F44" s="311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4"/>
      <c r="AE44" s="39"/>
      <c r="AF44" s="12"/>
      <c r="AG44" s="12"/>
      <c r="AH44" s="11"/>
    </row>
    <row r="45" spans="2:34" ht="34.9" customHeight="1">
      <c r="B45" s="349"/>
      <c r="C45" s="350" t="s">
        <v>5416</v>
      </c>
      <c r="D45" s="348"/>
      <c r="E45" s="180" t="s">
        <v>4919</v>
      </c>
      <c r="F45" s="123" t="s">
        <v>4210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 t="s">
        <v>3751</v>
      </c>
      <c r="AE45" s="154"/>
      <c r="AF45" s="154"/>
      <c r="AG45" s="154"/>
      <c r="AH45" s="11"/>
    </row>
    <row r="46" spans="2:34" ht="49.9" customHeight="1">
      <c r="B46" s="5"/>
      <c r="C46" s="85"/>
      <c r="D46" s="85"/>
      <c r="E46" s="85"/>
      <c r="F46" s="31" t="s">
        <v>3956</v>
      </c>
      <c r="G46" s="125" t="s">
        <v>1289</v>
      </c>
      <c r="H46" s="126"/>
      <c r="I46" s="126" t="str">
        <f>VLOOKUP($G46,'WM-AR'!$A$7:$AK$1630,34,FALSE)</f>
        <v>M3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Structural Concrete</v>
      </c>
      <c r="M46" s="126">
        <f>VLOOKUP($G46,'WM-AR'!$A$7:$AK$1630,10,FALSE)</f>
        <v>0</v>
      </c>
      <c r="N46" s="126" t="str">
        <f>VLOOKUP($G46,'WM-AR'!$A$7:$AK$1630,12,FALSE)</f>
        <v>Cement Type-1</v>
      </c>
      <c r="O46" s="126" t="str">
        <f>VLOOKUP($G46,'WM-AR'!$A$7:$AK$1630,14,FALSE)</f>
        <v>20MPa &lt; F'c (Cylinder Strength) ≤ 25MPa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3723</v>
      </c>
      <c r="AE46" s="179" t="s">
        <v>3955</v>
      </c>
      <c r="AF46" s="180"/>
      <c r="AG46" s="180" t="s">
        <v>3962</v>
      </c>
      <c r="AH46" s="12"/>
    </row>
    <row r="47" spans="2:34" ht="49.9" customHeight="1">
      <c r="B47" s="4"/>
      <c r="C47" s="12"/>
      <c r="D47" s="12"/>
      <c r="E47" s="12"/>
      <c r="F47" s="31" t="s">
        <v>3848</v>
      </c>
      <c r="G47" s="125" t="s">
        <v>1487</v>
      </c>
      <c r="H47" s="126"/>
      <c r="I47" s="126" t="str">
        <f>VLOOKUP($G47,'WM-AR'!$A$7:$AK$1630,34,FALSE)</f>
        <v>TON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Rebar Work</v>
      </c>
      <c r="M47" s="126" t="str">
        <f>VLOOKUP($G47,'WM-AR'!$A$7:$AK$1630,10,FALSE)</f>
        <v>Deformed Bar (Non-Coat.)</v>
      </c>
      <c r="N47" s="126">
        <f>VLOOKUP($G47,'WM-AR'!$A$7:$AK$1630,12,FALSE)</f>
        <v>0</v>
      </c>
      <c r="O47" s="126" t="str">
        <f>VLOOKUP($G47,'WM-AR'!$A$7:$AK$1630,14,FALSE)</f>
        <v>400MPa&lt;Fy≤470MPa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3724</v>
      </c>
      <c r="AE47" s="181" t="s">
        <v>3930</v>
      </c>
      <c r="AF47" s="180"/>
      <c r="AG47" s="180" t="s">
        <v>3840</v>
      </c>
      <c r="AH47" s="39" t="s">
        <v>3923</v>
      </c>
    </row>
    <row r="48" spans="2:34" ht="49.9" customHeight="1">
      <c r="B48" s="4"/>
      <c r="C48" s="12"/>
      <c r="D48" s="12"/>
      <c r="E48" s="12"/>
      <c r="F48" s="31" t="s">
        <v>3613</v>
      </c>
      <c r="G48" s="125" t="s">
        <v>1299</v>
      </c>
      <c r="H48" s="126"/>
      <c r="I48" s="126" t="str">
        <f>VLOOKUP($G48,'WM-AR'!$A$7:$AK$1630,34,FALSE)</f>
        <v>M2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Form Work (1 time in use)</v>
      </c>
      <c r="M48" s="126" t="str">
        <f>VLOOKUP($G48,'WM-AR'!$A$7:$AK$1630,10,FALSE)</f>
        <v>Flat Form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 t="str">
        <f>VLOOKUP($G48,'WM-AR'!$A$7:$AK$1630,20,FALSE)</f>
        <v>Dressed Lumber, Plywood or Steel Form(Wood Planks are not Allowed) incl. Chamfer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/>
      <c r="AE48" s="179" t="s">
        <v>3940</v>
      </c>
      <c r="AF48" s="180"/>
      <c r="AG48" s="180" t="s">
        <v>3942</v>
      </c>
      <c r="AH48" s="39"/>
    </row>
    <row r="49" spans="2:34" ht="49.9" customHeight="1">
      <c r="B49" s="4"/>
      <c r="C49" s="12"/>
      <c r="D49" s="12"/>
      <c r="E49" s="12"/>
      <c r="F49" s="31" t="s">
        <v>3624</v>
      </c>
      <c r="G49" s="125" t="s">
        <v>2818</v>
      </c>
      <c r="H49" s="126"/>
      <c r="I49" s="126" t="str">
        <f>VLOOKUP($G49,'WM-AR'!$A$7:$AK$1630,34,FALSE)</f>
        <v>M2</v>
      </c>
      <c r="J49" s="126" t="str">
        <f>VLOOKUP($G49,'WM-AR'!$A$7:$AK$1630,4,FALSE)</f>
        <v>Finishing Work</v>
      </c>
      <c r="K49" s="126" t="str">
        <f>VLOOKUP($G49,'WM-AR'!$A$7:$AK$1630,6,FALSE)</f>
        <v>Exterior/Interior Finish Work</v>
      </c>
      <c r="L49" s="126" t="str">
        <f>VLOOKUP($G49,'WM-AR'!$A$7:$AK$1630,8,FALSE)</f>
        <v>Steel Trowel Finish</v>
      </c>
      <c r="M49" s="126" t="str">
        <f>VLOOKUP($G49,'WM-AR'!$A$7:$AK$1630,10,FALSE)</f>
        <v>Hardener Finish(Powder Type)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tr">
        <f>M49</f>
        <v>Hardener Finish(Powder Type)</v>
      </c>
      <c r="AE49" s="179" t="s">
        <v>3940</v>
      </c>
      <c r="AF49" s="192"/>
      <c r="AG49" s="180" t="s">
        <v>3942</v>
      </c>
      <c r="AH49" s="39"/>
    </row>
    <row r="50" spans="2:34" ht="49.9" customHeight="1">
      <c r="B50" s="4"/>
      <c r="C50" s="12"/>
      <c r="D50" s="12"/>
      <c r="E50" s="12"/>
      <c r="F50" s="31" t="s">
        <v>3625</v>
      </c>
      <c r="G50" s="125" t="s">
        <v>2329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Painting Work</v>
      </c>
      <c r="L50" s="126" t="str">
        <f>VLOOKUP($G50,'WM-AR'!$A$7:$AK$1630,8,FALSE)</f>
        <v>Floor Painting</v>
      </c>
      <c r="M50" s="126" t="str">
        <f>VLOOKUP($G50,'WM-AR'!$A$7:$AK$1630,10,FALSE)</f>
        <v>Epoxy Paint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Epoxy Paint</v>
      </c>
      <c r="AE50" s="179" t="s">
        <v>3940</v>
      </c>
      <c r="AF50" s="192"/>
      <c r="AG50" s="180" t="s">
        <v>3942</v>
      </c>
      <c r="AH50" s="34"/>
    </row>
    <row r="51" spans="2:34" ht="34.9" customHeight="1">
      <c r="B51" s="4"/>
      <c r="C51" s="7"/>
      <c r="D51" s="7"/>
      <c r="E51" s="7"/>
      <c r="F51" s="311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4"/>
      <c r="AE51" s="157"/>
      <c r="AF51" s="157"/>
      <c r="AG51" s="157"/>
      <c r="AH51" s="11"/>
    </row>
    <row r="52" spans="2:34" ht="34.9" customHeight="1">
      <c r="B52" s="349"/>
      <c r="C52" s="350" t="s">
        <v>5416</v>
      </c>
      <c r="D52" s="348"/>
      <c r="E52" s="180" t="s">
        <v>4919</v>
      </c>
      <c r="F52" s="123" t="s">
        <v>4742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3936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3956</v>
      </c>
      <c r="G53" s="125" t="s">
        <v>1289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Superstructure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Type-1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3955</v>
      </c>
      <c r="AF53" s="180"/>
      <c r="AG53" s="180" t="s">
        <v>3962</v>
      </c>
      <c r="AH53" s="12"/>
    </row>
    <row r="54" spans="2:34" ht="49.9" customHeight="1">
      <c r="B54" s="4"/>
      <c r="C54" s="12"/>
      <c r="D54" s="12"/>
      <c r="E54" s="12"/>
      <c r="F54" s="31" t="s">
        <v>3848</v>
      </c>
      <c r="G54" s="125" t="s">
        <v>1487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3840</v>
      </c>
      <c r="AH54" s="39" t="s">
        <v>3923</v>
      </c>
    </row>
    <row r="55" spans="2:34" ht="49.9" customHeight="1">
      <c r="B55" s="4"/>
      <c r="C55" s="12"/>
      <c r="D55" s="12"/>
      <c r="E55" s="12"/>
      <c r="F55" s="31" t="s">
        <v>3613</v>
      </c>
      <c r="G55" s="125" t="s">
        <v>1299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Form Work (1 time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3940</v>
      </c>
      <c r="AF55" s="180"/>
      <c r="AG55" s="180" t="s">
        <v>3942</v>
      </c>
      <c r="AH55" s="39"/>
    </row>
    <row r="56" spans="2:34" ht="49.9" customHeight="1">
      <c r="B56" s="4"/>
      <c r="C56" s="12"/>
      <c r="D56" s="12"/>
      <c r="E56" s="12"/>
      <c r="F56" s="31" t="s">
        <v>3626</v>
      </c>
      <c r="G56" s="125" t="s">
        <v>2815</v>
      </c>
      <c r="H56" s="126"/>
      <c r="I56" s="126" t="str">
        <f>VLOOKUP($G56,'WM-AR'!$A$7:$AK$1630,34,FALSE)</f>
        <v>M2</v>
      </c>
      <c r="J56" s="126" t="str">
        <f>VLOOKUP($G56,'WM-AR'!$A$7:$AK$1630,4,FALSE)</f>
        <v>Finishing Work</v>
      </c>
      <c r="K56" s="126" t="str">
        <f>VLOOKUP($G56,'WM-AR'!$A$7:$AK$1630,6,FALSE)</f>
        <v>Exterior/Interior Finish Work</v>
      </c>
      <c r="L56" s="126" t="str">
        <f>VLOOKUP($G56,'WM-AR'!$A$7:$AK$1630,8,FALSE)</f>
        <v>Steel Trowel Finish</v>
      </c>
      <c r="M56" s="126">
        <f>VLOOKUP($G56,'WM-AR'!$A$7:$AK$1630,10,FALSE)</f>
        <v>0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tr">
        <f>L56</f>
        <v>Steel Trowel Finish</v>
      </c>
      <c r="AE56" s="179" t="s">
        <v>3940</v>
      </c>
      <c r="AF56" s="192"/>
      <c r="AG56" s="180" t="s">
        <v>3942</v>
      </c>
      <c r="AH56" s="39"/>
    </row>
    <row r="57" spans="2:34" ht="49.9" customHeight="1">
      <c r="B57" s="4"/>
      <c r="C57" s="12"/>
      <c r="D57" s="12"/>
      <c r="E57" s="12"/>
      <c r="F57" s="31" t="s">
        <v>2005</v>
      </c>
      <c r="G57" s="125" t="s">
        <v>2326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Painting Work</v>
      </c>
      <c r="L57" s="126" t="str">
        <f>VLOOKUP($G57,'WM-AR'!$A$7:$AK$1630,8,FALSE)</f>
        <v>Floor Painting</v>
      </c>
      <c r="M57" s="126" t="str">
        <f>VLOOKUP($G57,'WM-AR'!$A$7:$AK$1630,10,FALSE)</f>
        <v>Acid/Alkaline Resistant Paint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M57</f>
        <v>Acid/Alkaline Resistant Paint</v>
      </c>
      <c r="AE57" s="179" t="s">
        <v>3940</v>
      </c>
      <c r="AF57" s="192"/>
      <c r="AG57" s="180" t="s">
        <v>3942</v>
      </c>
      <c r="AH57" s="34"/>
    </row>
    <row r="58" spans="2:34" ht="34.9" customHeight="1">
      <c r="B58" s="4"/>
      <c r="C58" s="7"/>
      <c r="D58" s="8"/>
      <c r="E58" s="8"/>
      <c r="F58" s="13"/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4"/>
      <c r="AE58" s="165"/>
      <c r="AF58" s="155"/>
      <c r="AG58" s="155"/>
      <c r="AH58" s="11"/>
    </row>
    <row r="59" spans="2:34" ht="34.9" customHeight="1">
      <c r="B59" s="349"/>
      <c r="C59" s="350" t="s">
        <v>5416</v>
      </c>
      <c r="D59" s="348"/>
      <c r="E59" s="180" t="s">
        <v>4919</v>
      </c>
      <c r="F59" s="123" t="s">
        <v>4744</v>
      </c>
      <c r="G59" s="45"/>
      <c r="H59" s="45"/>
      <c r="I59" s="45"/>
      <c r="J59" s="45"/>
      <c r="K59" s="45"/>
      <c r="L59" s="46"/>
      <c r="M59" s="58"/>
      <c r="N59" s="59"/>
      <c r="O59" s="59"/>
      <c r="P59" s="59"/>
      <c r="Q59" s="59"/>
      <c r="R59" s="59"/>
      <c r="S59" s="59"/>
      <c r="T59" s="60"/>
      <c r="U59" s="14"/>
      <c r="V59" s="14"/>
      <c r="W59" s="14"/>
      <c r="X59" s="14"/>
      <c r="Y59" s="14"/>
      <c r="Z59" s="14"/>
      <c r="AA59" s="14"/>
      <c r="AB59" s="14"/>
      <c r="AC59" s="14"/>
      <c r="AD59" s="124"/>
      <c r="AE59" s="154"/>
      <c r="AF59" s="154"/>
      <c r="AG59" s="154"/>
      <c r="AH59" s="11"/>
    </row>
    <row r="60" spans="2:34" ht="49.9" customHeight="1">
      <c r="B60" s="5"/>
      <c r="C60" s="85"/>
      <c r="D60" s="85"/>
      <c r="E60" s="85"/>
      <c r="F60" s="31" t="s">
        <v>3956</v>
      </c>
      <c r="G60" s="125" t="s">
        <v>1289</v>
      </c>
      <c r="H60" s="126"/>
      <c r="I60" s="126" t="str">
        <f>VLOOKUP($G60,'WM-AR'!$A$7:$AK$1630,34,FALSE)</f>
        <v>M3</v>
      </c>
      <c r="J60" s="126" t="str">
        <f>VLOOKUP($G60,'WM-AR'!$A$7:$AK$1630,4,FALSE)</f>
        <v>Concrete Work</v>
      </c>
      <c r="K60" s="126" t="str">
        <f>VLOOKUP($G60,'WM-AR'!$A$7:$AK$1630,6,FALSE)</f>
        <v>Superstructure Work</v>
      </c>
      <c r="L60" s="126" t="str">
        <f>VLOOKUP($G60,'WM-AR'!$A$7:$AK$1630,8,FALSE)</f>
        <v>Structural Concrete</v>
      </c>
      <c r="M60" s="126">
        <f>VLOOKUP($G60,'WM-AR'!$A$7:$AK$1630,10,FALSE)</f>
        <v>0</v>
      </c>
      <c r="N60" s="126" t="str">
        <f>VLOOKUP($G60,'WM-AR'!$A$7:$AK$1630,12,FALSE)</f>
        <v>Cement Type-1</v>
      </c>
      <c r="O60" s="126" t="str">
        <f>VLOOKUP($G60,'WM-AR'!$A$7:$AK$1630,14,FALSE)</f>
        <v>20MPa &lt; F'c (Cylinder Strength) ≤ 25MPa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>
        <f>VLOOKUP($G60,'WM-AR'!$A$7:$AK$1630,29,FALSE)</f>
        <v>0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 t="s">
        <v>3723</v>
      </c>
      <c r="AE60" s="179" t="s">
        <v>3955</v>
      </c>
      <c r="AF60" s="180"/>
      <c r="AG60" s="180" t="s">
        <v>3962</v>
      </c>
      <c r="AH60" s="12"/>
    </row>
    <row r="61" spans="2:34" ht="49.9" customHeight="1">
      <c r="B61" s="4"/>
      <c r="C61" s="12"/>
      <c r="D61" s="12"/>
      <c r="E61" s="12"/>
      <c r="F61" s="31" t="s">
        <v>3848</v>
      </c>
      <c r="G61" s="125" t="s">
        <v>1487</v>
      </c>
      <c r="H61" s="126"/>
      <c r="I61" s="126" t="str">
        <f>VLOOKUP($G61,'WM-AR'!$A$7:$AK$1630,34,FALSE)</f>
        <v>TON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Rebar Work</v>
      </c>
      <c r="M61" s="126" t="str">
        <f>VLOOKUP($G61,'WM-AR'!$A$7:$AK$1630,10,FALSE)</f>
        <v>Deformed Bar (Non-Coat.)</v>
      </c>
      <c r="N61" s="126">
        <f>VLOOKUP($G61,'WM-AR'!$A$7:$AK$1630,12,FALSE)</f>
        <v>0</v>
      </c>
      <c r="O61" s="126" t="str">
        <f>VLOOKUP($G61,'WM-AR'!$A$7:$AK$1630,14,FALSE)</f>
        <v>400MPa&lt;Fy≤470MPa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81" t="s">
        <v>3930</v>
      </c>
      <c r="AF61" s="180"/>
      <c r="AG61" s="180" t="s">
        <v>3840</v>
      </c>
      <c r="AH61" s="39" t="s">
        <v>3923</v>
      </c>
    </row>
    <row r="62" spans="2:34" ht="49.9" customHeight="1">
      <c r="B62" s="4"/>
      <c r="C62" s="12"/>
      <c r="D62" s="12"/>
      <c r="E62" s="12"/>
      <c r="F62" s="31" t="s">
        <v>3613</v>
      </c>
      <c r="G62" s="125" t="s">
        <v>1299</v>
      </c>
      <c r="H62" s="126"/>
      <c r="I62" s="126" t="str">
        <f>VLOOKUP($G62,'WM-AR'!$A$7:$AK$1630,34,FALSE)</f>
        <v>M2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Form Work (1 time in use)</v>
      </c>
      <c r="M62" s="126" t="str">
        <f>VLOOKUP($G62,'WM-AR'!$A$7:$AK$1630,10,FALSE)</f>
        <v>Flat Form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 t="str">
        <f>VLOOKUP($G62,'WM-AR'!$A$7:$AK$1630,20,FALSE)</f>
        <v>Dressed Lumber, Plywood or Steel Form(Wood Planks are not Allowed) incl. Chamfer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/>
      <c r="AE62" s="179" t="s">
        <v>3940</v>
      </c>
      <c r="AF62" s="180"/>
      <c r="AG62" s="180" t="s">
        <v>3942</v>
      </c>
      <c r="AH62" s="39"/>
    </row>
    <row r="63" spans="2:34" ht="49.9" customHeight="1">
      <c r="B63" s="4"/>
      <c r="C63" s="12"/>
      <c r="D63" s="12"/>
      <c r="E63" s="12"/>
      <c r="F63" s="31" t="s">
        <v>3629</v>
      </c>
      <c r="G63" s="125" t="s">
        <v>2408</v>
      </c>
      <c r="H63" s="126"/>
      <c r="I63" s="126" t="str">
        <f>VLOOKUP($G63,'WM-AR'!$A$7:$AK$1630,34,FALSE)</f>
        <v>M2</v>
      </c>
      <c r="J63" s="126" t="str">
        <f>VLOOKUP($G63,'WM-AR'!$A$7:$AK$1630,4,FALSE)</f>
        <v>Finishing Work</v>
      </c>
      <c r="K63" s="126" t="str">
        <f>VLOOKUP($G63,'WM-AR'!$A$7:$AK$1630,6,FALSE)</f>
        <v>Waterproofing Work</v>
      </c>
      <c r="L63" s="126" t="str">
        <f>VLOOKUP($G63,'WM-AR'!$A$7:$AK$1630,8,FALSE)</f>
        <v>Liquid Waterproofing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 t="str">
        <f>VLOOKUP($G63,'WM-AR'!$A$7:$AK$1630,18,FALSE)</f>
        <v>for Internal Floor Area</v>
      </c>
      <c r="R63" s="126" t="str">
        <f>VLOOKUP($G63,'WM-AR'!$A$7:$AK$1630,20,FALSE)</f>
        <v>Min. 2 Coats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3963</v>
      </c>
      <c r="AE63" s="179" t="s">
        <v>3940</v>
      </c>
      <c r="AF63" s="192"/>
      <c r="AG63" s="180" t="s">
        <v>3942</v>
      </c>
      <c r="AH63" s="39"/>
    </row>
    <row r="64" spans="2:34" ht="49.9" customHeight="1">
      <c r="B64" s="4"/>
      <c r="C64" s="12"/>
      <c r="D64" s="12"/>
      <c r="E64" s="12"/>
      <c r="F64" s="31" t="s">
        <v>3628</v>
      </c>
      <c r="G64" s="125" t="s">
        <v>2359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Tile Work</v>
      </c>
      <c r="L64" s="126" t="str">
        <f>VLOOKUP($G64,'WM-AR'!$A$7:$AK$1630,8,FALSE)</f>
        <v>Floor Tile</v>
      </c>
      <c r="M64" s="126" t="str">
        <f>VLOOKUP($G64,'WM-AR'!$A$7:$AK$1630,10,FALSE)</f>
        <v>Ceramic Tile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Non-Slip Type, w/ Mortar Bond Coat or Adhesive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 t="str">
        <f>VLOOKUP($G64,'WM-AR'!$A$7:$AK$1630,26,FALSE)</f>
        <v>Tile Size=W(  )mm x L(  )mm x THK(  )mm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154</v>
      </c>
      <c r="AE64" s="179" t="s">
        <v>3940</v>
      </c>
      <c r="AF64" s="192"/>
      <c r="AG64" s="180" t="s">
        <v>3942</v>
      </c>
      <c r="AH64" s="34"/>
    </row>
    <row r="65" spans="2:34" ht="34.9" customHeight="1">
      <c r="B65" s="4"/>
      <c r="C65" s="7"/>
      <c r="D65" s="8"/>
      <c r="E65" s="8"/>
      <c r="F65" s="13"/>
      <c r="G65" s="9"/>
      <c r="H65" s="14"/>
      <c r="I65" s="11"/>
      <c r="J65" s="11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  <c r="AB65" s="11"/>
      <c r="AC65" s="11"/>
      <c r="AD65" s="4"/>
      <c r="AE65" s="39"/>
      <c r="AF65" s="12"/>
      <c r="AG65" s="12"/>
      <c r="AH65" s="11"/>
    </row>
    <row r="66" spans="2:34" ht="33" customHeight="1">
      <c r="B66" s="185"/>
      <c r="C66" s="186"/>
      <c r="D66" s="186"/>
      <c r="E66" s="186"/>
      <c r="F66" s="186" t="s">
        <v>4753</v>
      </c>
      <c r="G66" s="187"/>
      <c r="H66" s="187"/>
      <c r="I66" s="188"/>
      <c r="J66" s="188"/>
      <c r="K66" s="188"/>
      <c r="L66" s="188"/>
      <c r="M66" s="188"/>
      <c r="N66" s="188"/>
      <c r="O66" s="188"/>
      <c r="P66" s="188"/>
      <c r="Q66" s="188"/>
      <c r="R66" s="188"/>
      <c r="S66" s="188"/>
      <c r="T66" s="188"/>
      <c r="U66" s="188"/>
      <c r="V66" s="188"/>
      <c r="W66" s="188"/>
      <c r="X66" s="188"/>
      <c r="Y66" s="188"/>
      <c r="Z66" s="188"/>
      <c r="AA66" s="188"/>
      <c r="AB66" s="188"/>
      <c r="AC66" s="188"/>
      <c r="AD66" s="189"/>
      <c r="AE66" s="189"/>
      <c r="AF66" s="189"/>
      <c r="AG66" s="189"/>
      <c r="AH66" s="190"/>
    </row>
    <row r="67" spans="2:34" ht="34.9" customHeight="1">
      <c r="B67" s="349"/>
      <c r="C67" s="350" t="s">
        <v>5416</v>
      </c>
      <c r="D67" s="348"/>
      <c r="E67" s="180" t="s">
        <v>4919</v>
      </c>
      <c r="F67" s="123" t="s">
        <v>4754</v>
      </c>
      <c r="G67" s="45"/>
      <c r="H67" s="45"/>
      <c r="I67" s="45"/>
      <c r="J67" s="45"/>
      <c r="K67" s="45"/>
      <c r="L67" s="46"/>
      <c r="M67" s="122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3726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3956</v>
      </c>
      <c r="G68" s="125" t="s">
        <v>1289</v>
      </c>
      <c r="H68" s="126"/>
      <c r="I68" s="126" t="str">
        <f>VLOOKUP($G68,'WM-AR'!$A$7:$AK$1630,34,FALSE)</f>
        <v>M3</v>
      </c>
      <c r="J68" s="126" t="str">
        <f>VLOOKUP($G68,'WM-AR'!$A$7:$AK$1630,4,FALSE)</f>
        <v>Concrete Work</v>
      </c>
      <c r="K68" s="126" t="str">
        <f>VLOOKUP($G68,'WM-AR'!$A$7:$AK$1630,6,FALSE)</f>
        <v>Superstructure Work</v>
      </c>
      <c r="L68" s="126" t="str">
        <f>VLOOKUP($G68,'WM-AR'!$A$7:$AK$1630,8,FALSE)</f>
        <v>Structural Concrete</v>
      </c>
      <c r="M68" s="126">
        <f>VLOOKUP($G68,'WM-AR'!$A$7:$AK$1630,10,FALSE)</f>
        <v>0</v>
      </c>
      <c r="N68" s="126" t="str">
        <f>VLOOKUP($G68,'WM-AR'!$A$7:$AK$1630,12,FALSE)</f>
        <v>Cement Type-1</v>
      </c>
      <c r="O68" s="126" t="str">
        <f>VLOOKUP($G68,'WM-AR'!$A$7:$AK$1630,14,FALSE)</f>
        <v>20MPa &lt; F'c (Cylinder Strength) ≤ 25MPa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>
        <f>VLOOKUP($G68,'WM-AR'!$A$7:$AK$1630,29,FALSE)</f>
        <v>0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3723</v>
      </c>
      <c r="AE68" s="179" t="s">
        <v>3955</v>
      </c>
      <c r="AF68" s="180"/>
      <c r="AG68" s="180" t="s">
        <v>3962</v>
      </c>
      <c r="AH68" s="12" t="s">
        <v>3954</v>
      </c>
    </row>
    <row r="69" spans="2:34" ht="49.9" customHeight="1">
      <c r="B69" s="4"/>
      <c r="C69" s="12"/>
      <c r="D69" s="12"/>
      <c r="E69" s="12"/>
      <c r="F69" s="31" t="s">
        <v>3848</v>
      </c>
      <c r="G69" s="125" t="s">
        <v>1487</v>
      </c>
      <c r="H69" s="126"/>
      <c r="I69" s="126" t="str">
        <f>VLOOKUP($G69,'WM-AR'!$A$7:$AK$1630,34,FALSE)</f>
        <v>TON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Rebar Work</v>
      </c>
      <c r="M69" s="126" t="str">
        <f>VLOOKUP($G69,'WM-AR'!$A$7:$AK$1630,10,FALSE)</f>
        <v>Deformed Bar (Non-Coat.)</v>
      </c>
      <c r="N69" s="126">
        <f>VLOOKUP($G69,'WM-AR'!$A$7:$AK$1630,12,FALSE)</f>
        <v>0</v>
      </c>
      <c r="O69" s="126" t="str">
        <f>VLOOKUP($G69,'WM-AR'!$A$7:$AK$1630,14,FALSE)</f>
        <v>400MPa&lt;Fy≤470MPa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81" t="s">
        <v>3930</v>
      </c>
      <c r="AF69" s="180"/>
      <c r="AG69" s="180" t="s">
        <v>3840</v>
      </c>
      <c r="AH69" s="39" t="s">
        <v>3923</v>
      </c>
    </row>
    <row r="70" spans="2:34" ht="49.9" customHeight="1">
      <c r="B70" s="4"/>
      <c r="C70" s="12"/>
      <c r="D70" s="12"/>
      <c r="E70" s="12"/>
      <c r="F70" s="31" t="s">
        <v>3957</v>
      </c>
      <c r="G70" s="125" t="s">
        <v>1816</v>
      </c>
      <c r="H70" s="126"/>
      <c r="I70" s="126" t="str">
        <f>VLOOKUP($G70,'WM-AR'!$A$7:$AK$1630,34,FALSE)</f>
        <v>M2</v>
      </c>
      <c r="J70" s="126" t="str">
        <f>VLOOKUP($G70,'WM-AR'!$A$7:$AK$1630,4,FALSE)</f>
        <v>Miscellaneous Steel Fabrication Work</v>
      </c>
      <c r="K70" s="126" t="str">
        <f>VLOOKUP($G70,'WM-AR'!$A$7:$AK$1630,6,FALSE)</f>
        <v>Shelter/Building</v>
      </c>
      <c r="L70" s="126" t="str">
        <f>VLOOKUP($G70,'WM-AR'!$A$7:$AK$1630,8,FALSE)</f>
        <v>Galvanized Steel Deck Plate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 t="str">
        <f>VLOOKUP($G70,'WM-AR'!$A$7:$AK$1630,31,FALSE)</f>
        <v>THK=(  )mm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3958</v>
      </c>
      <c r="AE70" s="179" t="s">
        <v>3940</v>
      </c>
      <c r="AF70" s="180"/>
      <c r="AG70" s="180" t="s">
        <v>3942</v>
      </c>
      <c r="AH70" s="39"/>
    </row>
    <row r="71" spans="2:34" ht="49.9" customHeight="1">
      <c r="B71" s="4"/>
      <c r="C71" s="12"/>
      <c r="D71" s="12"/>
      <c r="E71" s="12"/>
      <c r="F71" s="31" t="s">
        <v>3959</v>
      </c>
      <c r="G71" s="125" t="s">
        <v>1895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Erection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34.9" customHeight="1">
      <c r="B72" s="4"/>
      <c r="C72" s="7"/>
      <c r="D72" s="8"/>
      <c r="E72" s="8"/>
      <c r="F72" s="13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165"/>
      <c r="AF72" s="12"/>
      <c r="AG72" s="12"/>
      <c r="AH72" s="11"/>
    </row>
    <row r="73" spans="2:34" ht="34.9" customHeight="1">
      <c r="B73" s="349"/>
      <c r="C73" s="350" t="s">
        <v>5416</v>
      </c>
      <c r="D73" s="348" t="s">
        <v>5367</v>
      </c>
      <c r="E73" s="180" t="s">
        <v>4919</v>
      </c>
      <c r="F73" s="123" t="s">
        <v>5949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 t="s">
        <v>3813</v>
      </c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5835</v>
      </c>
      <c r="G74" s="125" t="s">
        <v>5827</v>
      </c>
      <c r="H74" s="126"/>
      <c r="I74" s="126" t="str">
        <f>VLOOKUP($G74,'WM-AR'!$A$7:$AK$1630,34,FALSE)</f>
        <v>M3</v>
      </c>
      <c r="J74" s="126" t="str">
        <f>VLOOKUP($G74,'WM-AR'!$A$7:$AK$1630,4,FALSE)</f>
        <v>Concrete Work</v>
      </c>
      <c r="K74" s="126" t="str">
        <f>VLOOKUP($G74,'WM-AR'!$A$7:$AK$1630,6,FALSE)</f>
        <v>Superstructure Work</v>
      </c>
      <c r="L74" s="126" t="str">
        <f>VLOOKUP($G74,'WM-AR'!$A$7:$AK$1630,8,FALSE)</f>
        <v>Structural Concrete</v>
      </c>
      <c r="M74" s="126">
        <f>VLOOKUP($G74,'WM-AR'!$A$7:$AK$1630,10,FALSE)</f>
        <v>0</v>
      </c>
      <c r="N74" s="126" t="str">
        <f>VLOOKUP($G74,'WM-AR'!$A$7:$AK$1630,12,FALSE)</f>
        <v>Cement Type-1</v>
      </c>
      <c r="O74" s="126" t="str">
        <f>VLOOKUP($G74,'WM-AR'!$A$7:$AK$1630,14,FALSE)</f>
        <v>20MPa &lt; F'c (Cylinder Strength) ≤ 25MPa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3723</v>
      </c>
      <c r="AE74" s="179" t="s">
        <v>3955</v>
      </c>
      <c r="AF74" s="180">
        <v>89.183999999999997</v>
      </c>
      <c r="AG74" s="180" t="s">
        <v>3962</v>
      </c>
      <c r="AH74" s="12" t="s">
        <v>3954</v>
      </c>
    </row>
    <row r="75" spans="2:34" ht="49.9" customHeight="1">
      <c r="B75" s="4"/>
      <c r="C75" s="12"/>
      <c r="D75" s="12"/>
      <c r="E75" s="12"/>
      <c r="F75" s="31" t="s">
        <v>5836</v>
      </c>
      <c r="G75" s="125" t="s">
        <v>5828</v>
      </c>
      <c r="H75" s="126"/>
      <c r="I75" s="126" t="str">
        <f>VLOOKUP($G75,'WM-AR'!$A$7:$AK$1630,34,FALSE)</f>
        <v>TON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Rebar Work</v>
      </c>
      <c r="M75" s="126" t="str">
        <f>VLOOKUP($G75,'WM-AR'!$A$7:$AK$1630,10,FALSE)</f>
        <v>Deformed Bar (Non-Coat.)</v>
      </c>
      <c r="N75" s="126">
        <f>VLOOKUP($G75,'WM-AR'!$A$7:$AK$1630,12,FALSE)</f>
        <v>0</v>
      </c>
      <c r="O75" s="126" t="str">
        <f>VLOOKUP($G75,'WM-AR'!$A$7:$AK$1630,14,FALSE)</f>
        <v>400MPa&lt;Fy≤470MPa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3724</v>
      </c>
      <c r="AE75" s="181" t="s">
        <v>3930</v>
      </c>
      <c r="AF75" s="180">
        <v>10.704000000000001</v>
      </c>
      <c r="AG75" s="180" t="s">
        <v>3840</v>
      </c>
      <c r="AH75" s="39" t="s">
        <v>3923</v>
      </c>
    </row>
    <row r="76" spans="2:34" ht="49.9" customHeight="1">
      <c r="B76" s="4"/>
      <c r="C76" s="12"/>
      <c r="D76" s="12"/>
      <c r="E76" s="12"/>
      <c r="F76" s="31" t="s">
        <v>5837</v>
      </c>
      <c r="G76" s="125" t="s">
        <v>5829</v>
      </c>
      <c r="H76" s="126"/>
      <c r="I76" s="126" t="str">
        <f>VLOOKUP($G76,'WM-AR'!$A$7:$AK$1630,34,FALSE)</f>
        <v>M2</v>
      </c>
      <c r="J76" s="126" t="str">
        <f>VLOOKUP($G76,'WM-AR'!$A$7:$AK$1630,4,FALSE)</f>
        <v>Miscellaneous Steel Fabrication Work</v>
      </c>
      <c r="K76" s="126" t="str">
        <f>VLOOKUP($G76,'WM-AR'!$A$7:$AK$1630,6,FALSE)</f>
        <v>Shelter/Building</v>
      </c>
      <c r="L76" s="126" t="str">
        <f>VLOOKUP($G76,'WM-AR'!$A$7:$AK$1630,8,FALSE)</f>
        <v>Galvanized Steel Deck Plate</v>
      </c>
      <c r="M76" s="126">
        <f>VLOOKUP($G76,'WM-AR'!$A$7:$AK$1630,10,FALSE)</f>
        <v>0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 t="str">
        <f>VLOOKUP($G76,'WM-AR'!$A$7:$AK$1630,31,FALSE)</f>
        <v>THK=(  )mm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3958</v>
      </c>
      <c r="AE76" s="179" t="s">
        <v>3940</v>
      </c>
      <c r="AF76" s="180">
        <v>590.62800000000004</v>
      </c>
      <c r="AG76" s="180" t="s">
        <v>3942</v>
      </c>
      <c r="AH76" s="39"/>
    </row>
    <row r="77" spans="2:34" ht="49.9" customHeight="1">
      <c r="B77" s="4"/>
      <c r="C77" s="12"/>
      <c r="D77" s="12"/>
      <c r="E77" s="12"/>
      <c r="F77" s="31" t="s">
        <v>5838</v>
      </c>
      <c r="G77" s="125" t="s">
        <v>5830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Erection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590.62800000000004</v>
      </c>
      <c r="AG77" s="180" t="s">
        <v>3942</v>
      </c>
      <c r="AH77" s="39"/>
    </row>
    <row r="78" spans="2:34" ht="49.9" customHeight="1">
      <c r="B78" s="4"/>
      <c r="C78" s="12"/>
      <c r="D78" s="12"/>
      <c r="E78" s="12"/>
      <c r="F78" s="31" t="s">
        <v>5834</v>
      </c>
      <c r="G78" s="125" t="s">
        <v>5831</v>
      </c>
      <c r="H78" s="126"/>
      <c r="I78" s="126" t="str">
        <f>VLOOKUP($G78,'WM-AR'!$A$7:$AK$1630,34,FALSE)</f>
        <v>M2</v>
      </c>
      <c r="J78" s="126" t="str">
        <f>VLOOKUP($G78,'WM-AR'!$A$7:$AK$1630,4,FALSE)</f>
        <v>Finishing Work</v>
      </c>
      <c r="K78" s="126" t="str">
        <f>VLOOKUP($G78,'WM-AR'!$A$7:$AK$1630,6,FALSE)</f>
        <v>Exterior/Interior Finish Work</v>
      </c>
      <c r="L78" s="126" t="str">
        <f>VLOOKUP($G78,'WM-AR'!$A$7:$AK$1630,8,FALSE)</f>
        <v>Steel Trowel Finish</v>
      </c>
      <c r="M78" s="126" t="str">
        <f>VLOOKUP($G78,'WM-AR'!$A$7:$AK$1630,10,FALSE)</f>
        <v>Hardener Finish(Powder Type)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tr">
        <f>M78</f>
        <v>Hardener Finish(Powder Type)</v>
      </c>
      <c r="AE78" s="179" t="s">
        <v>3940</v>
      </c>
      <c r="AF78" s="180">
        <v>590.62800000000004</v>
      </c>
      <c r="AG78" s="180" t="s">
        <v>3942</v>
      </c>
      <c r="AH78" s="39"/>
    </row>
    <row r="79" spans="2:34" ht="49.9" customHeight="1">
      <c r="B79" s="4"/>
      <c r="C79" s="12"/>
      <c r="D79" s="12"/>
      <c r="E79" s="12"/>
      <c r="F79" s="31" t="s">
        <v>3626</v>
      </c>
      <c r="G79" s="125" t="s">
        <v>5832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242</v>
      </c>
      <c r="AE79" s="179" t="s">
        <v>3940</v>
      </c>
      <c r="AF79" s="180">
        <v>590.62800000000004</v>
      </c>
      <c r="AG79" s="180" t="s">
        <v>3942</v>
      </c>
      <c r="AH79" s="39"/>
    </row>
    <row r="80" spans="2:34" ht="49.9" customHeight="1">
      <c r="B80" s="4"/>
      <c r="C80" s="12"/>
      <c r="D80" s="12"/>
      <c r="E80" s="12"/>
      <c r="F80" s="31" t="s">
        <v>3625</v>
      </c>
      <c r="G80" s="125" t="s">
        <v>5833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Painting Work</v>
      </c>
      <c r="L80" s="126" t="str">
        <f>VLOOKUP($G80,'WM-AR'!$A$7:$AK$1630,8,FALSE)</f>
        <v>Floor Painting</v>
      </c>
      <c r="M80" s="126" t="str">
        <f>VLOOKUP($G80,'WM-AR'!$A$7:$AK$1630,10,FALSE)</f>
        <v>Epoxy Paint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tr">
        <f>M80</f>
        <v>Epoxy Paint</v>
      </c>
      <c r="AE80" s="179" t="s">
        <v>3940</v>
      </c>
      <c r="AF80" s="180">
        <v>590.62800000000004</v>
      </c>
      <c r="AG80" s="180" t="s">
        <v>3942</v>
      </c>
      <c r="AH80" s="34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6"/>
      <c r="AF81" s="156"/>
      <c r="AG81" s="156"/>
      <c r="AH81" s="11"/>
    </row>
    <row r="82" spans="2:34" ht="33" customHeight="1">
      <c r="B82" s="185"/>
      <c r="C82" s="186"/>
      <c r="D82" s="186"/>
      <c r="E82" s="186"/>
      <c r="F82" s="191" t="s">
        <v>3974</v>
      </c>
      <c r="G82" s="187"/>
      <c r="H82" s="187"/>
      <c r="I82" s="188"/>
      <c r="J82" s="188"/>
      <c r="K82" s="188"/>
      <c r="L82" s="188"/>
      <c r="M82" s="188"/>
      <c r="N82" s="188"/>
      <c r="O82" s="188"/>
      <c r="P82" s="188"/>
      <c r="Q82" s="188"/>
      <c r="R82" s="188"/>
      <c r="S82" s="188"/>
      <c r="T82" s="188"/>
      <c r="U82" s="188"/>
      <c r="V82" s="188"/>
      <c r="W82" s="188"/>
      <c r="X82" s="188"/>
      <c r="Y82" s="188"/>
      <c r="Z82" s="188"/>
      <c r="AA82" s="188"/>
      <c r="AB82" s="188"/>
      <c r="AC82" s="188"/>
      <c r="AD82" s="189"/>
      <c r="AE82" s="189"/>
      <c r="AF82" s="189"/>
      <c r="AG82" s="189"/>
      <c r="AH82" s="190"/>
    </row>
    <row r="83" spans="2:34" ht="34.9" customHeight="1">
      <c r="B83" s="349"/>
      <c r="C83" s="350" t="s">
        <v>5416</v>
      </c>
      <c r="D83" s="348" t="s">
        <v>5908</v>
      </c>
      <c r="E83" s="180" t="s">
        <v>4919</v>
      </c>
      <c r="F83" s="123" t="s">
        <v>5906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85"/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3633</v>
      </c>
      <c r="G86" s="140" t="s">
        <v>1299</v>
      </c>
      <c r="H86" s="126"/>
      <c r="I86" s="141" t="str">
        <f>VLOOKUP($G86,'WM-AR'!$A$7:$AK$1630,34,FALSE)</f>
        <v>M2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Form Work (1 time in use)</v>
      </c>
      <c r="M86" s="141" t="str">
        <f>VLOOKUP($G86,'WM-AR'!$A$7:$AK$1630,10,FALSE)</f>
        <v>Flat Form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 t="str">
        <f>VLOOKUP($G86,'WM-AR'!$A$7:$AK$1630,20,FALSE)</f>
        <v>Dressed Lumber, Plywood or Steel Form(Wood Planks are not Allowed) incl. Chamfer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/>
      <c r="AE86" s="179" t="s">
        <v>3940</v>
      </c>
      <c r="AF86" s="180"/>
      <c r="AG86" s="182" t="s">
        <v>3941</v>
      </c>
      <c r="AH86" s="39"/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5"/>
      <c r="AF87" s="5"/>
      <c r="AG87" s="5"/>
      <c r="AH87" s="83"/>
    </row>
    <row r="88" spans="2:34" ht="34.9" customHeight="1">
      <c r="B88" s="349"/>
      <c r="C88" s="350" t="s">
        <v>5416</v>
      </c>
      <c r="D88" s="348" t="s">
        <v>5908</v>
      </c>
      <c r="E88" s="180" t="s">
        <v>4919</v>
      </c>
      <c r="F88" s="123" t="s">
        <v>5907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84"/>
    </row>
    <row r="89" spans="2:34" ht="49.9" customHeight="1">
      <c r="B89" s="5"/>
      <c r="C89" s="85"/>
      <c r="D89" s="85"/>
      <c r="E89" s="85"/>
      <c r="F89" s="31" t="s">
        <v>3956</v>
      </c>
      <c r="G89" s="140" t="s">
        <v>1289</v>
      </c>
      <c r="H89" s="126"/>
      <c r="I89" s="141" t="str">
        <f>VLOOKUP($G89,'WM-AR'!$A$7:$AK$1630,34,FALSE)</f>
        <v>M3</v>
      </c>
      <c r="J89" s="141" t="str">
        <f>VLOOKUP($G89,'WM-AR'!$A$7:$AK$1630,4,FALSE)</f>
        <v>Concrete Work</v>
      </c>
      <c r="K89" s="141" t="str">
        <f>VLOOKUP($G89,'WM-AR'!$A$7:$AK$1630,6,FALSE)</f>
        <v>Superstructure Work</v>
      </c>
      <c r="L89" s="141" t="str">
        <f>VLOOKUP($G89,'WM-AR'!$A$7:$AK$1630,8,FALSE)</f>
        <v>Structural Concrete</v>
      </c>
      <c r="M89" s="141">
        <f>VLOOKUP($G89,'WM-AR'!$A$7:$AK$1630,10,FALSE)</f>
        <v>0</v>
      </c>
      <c r="N89" s="141" t="str">
        <f>VLOOKUP($G89,'WM-AR'!$A$7:$AK$1630,12,FALSE)</f>
        <v>Cement Type-1</v>
      </c>
      <c r="O89" s="141" t="str">
        <f>VLOOKUP($G89,'WM-AR'!$A$7:$AK$1630,14,FALSE)</f>
        <v>20MPa &lt; F'c (Cylinder Strength) ≤ 25MPa</v>
      </c>
      <c r="P89" s="141">
        <f>VLOOKUP($G89,'WM-AR'!$A$7:$AK$1630,16,FALSE)</f>
        <v>0</v>
      </c>
      <c r="Q89" s="141">
        <f>VLOOKUP($G89,'WM-AR'!$A$7:$AK$1630,18,FALSE)</f>
        <v>0</v>
      </c>
      <c r="R89" s="141">
        <f>VLOOKUP($G89,'WM-AR'!$A$7:$AK$1630,20,FALSE)</f>
        <v>0</v>
      </c>
      <c r="S89" s="141">
        <f>VLOOKUP($G89,'WM-AR'!$A$7:$AK$1630,22,FALSE)</f>
        <v>0</v>
      </c>
      <c r="T89" s="141">
        <f>VLOOKUP($G89,'WM-AR'!$A$7:$AK$1630,24,FALSE)</f>
        <v>0</v>
      </c>
      <c r="U89" s="141">
        <f>VLOOKUP($G89,'WM-AR'!$A$7:$AK$1630,25,FALSE)</f>
        <v>0</v>
      </c>
      <c r="V89" s="141">
        <f>VLOOKUP($G89,'WM-AR'!$A$7:$AK$1630,26,FALSE)</f>
        <v>0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3723</v>
      </c>
      <c r="AE89" s="179" t="s">
        <v>3955</v>
      </c>
      <c r="AF89" s="180"/>
      <c r="AG89" s="180" t="s">
        <v>3962</v>
      </c>
      <c r="AH89" s="12" t="s">
        <v>3954</v>
      </c>
    </row>
    <row r="90" spans="2:34" ht="49.9" customHeight="1">
      <c r="B90" s="4"/>
      <c r="C90" s="32"/>
      <c r="D90" s="32"/>
      <c r="E90" s="32"/>
      <c r="F90" s="31" t="s">
        <v>3848</v>
      </c>
      <c r="G90" s="140" t="s">
        <v>1487</v>
      </c>
      <c r="H90" s="126"/>
      <c r="I90" s="141" t="str">
        <f>VLOOKUP($G90,'WM-AR'!$A$7:$AK$1630,34,FALSE)</f>
        <v>TON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Rebar Work</v>
      </c>
      <c r="M90" s="141" t="str">
        <f>VLOOKUP($G90,'WM-AR'!$A$7:$AK$1630,10,FALSE)</f>
        <v>Deformed Bar (Non-Coat.)</v>
      </c>
      <c r="N90" s="141">
        <f>VLOOKUP($G90,'WM-AR'!$A$7:$AK$1630,12,FALSE)</f>
        <v>0</v>
      </c>
      <c r="O90" s="141" t="str">
        <f>VLOOKUP($G90,'WM-AR'!$A$7:$AK$1630,14,FALSE)</f>
        <v>400MPa&lt;Fy≤470MPa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3724</v>
      </c>
      <c r="AE90" s="181" t="s">
        <v>3930</v>
      </c>
      <c r="AF90" s="180"/>
      <c r="AG90" s="180" t="s">
        <v>3840</v>
      </c>
      <c r="AH90" s="39" t="s">
        <v>3923</v>
      </c>
    </row>
    <row r="91" spans="2:34" ht="49.9" customHeight="1">
      <c r="B91" s="4"/>
      <c r="C91" s="32"/>
      <c r="D91" s="32"/>
      <c r="E91" s="32"/>
      <c r="F91" s="31" t="s">
        <v>3957</v>
      </c>
      <c r="G91" s="140" t="s">
        <v>1816</v>
      </c>
      <c r="H91" s="126"/>
      <c r="I91" s="141" t="str">
        <f>VLOOKUP($G91,'WM-AR'!$A$7:$AK$1630,34,FALSE)</f>
        <v>M2</v>
      </c>
      <c r="J91" s="141" t="str">
        <f>VLOOKUP($G91,'WM-AR'!$A$7:$AK$1630,4,FALSE)</f>
        <v>Miscellaneous Steel Fabrication Work</v>
      </c>
      <c r="K91" s="141" t="str">
        <f>VLOOKUP($G91,'WM-AR'!$A$7:$AK$1630,6,FALSE)</f>
        <v>Shelter/Building</v>
      </c>
      <c r="L91" s="141" t="str">
        <f>VLOOKUP($G91,'WM-AR'!$A$7:$AK$1630,8,FALSE)</f>
        <v>Galvanized Steel Deck Plate</v>
      </c>
      <c r="M91" s="141">
        <f>VLOOKUP($G91,'WM-AR'!$A$7:$AK$1630,10,FALSE)</f>
        <v>0</v>
      </c>
      <c r="N91" s="141">
        <f>VLOOKUP($G91,'WM-AR'!$A$7:$AK$1630,12,FALSE)</f>
        <v>0</v>
      </c>
      <c r="O91" s="141">
        <f>VLOOKUP($G91,'WM-AR'!$A$7:$AK$1630,14,FALSE)</f>
        <v>0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 t="str">
        <f>VLOOKUP($G91,'WM-AR'!$A$7:$AK$1630,31,FALSE)</f>
        <v>THK=(  )mm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3958</v>
      </c>
      <c r="AE91" s="179" t="s">
        <v>3940</v>
      </c>
      <c r="AF91" s="180"/>
      <c r="AG91" s="180" t="s">
        <v>3942</v>
      </c>
      <c r="AH91" s="39"/>
    </row>
    <row r="92" spans="2:34" ht="49.9" customHeight="1">
      <c r="B92" s="4"/>
      <c r="C92" s="32"/>
      <c r="D92" s="32"/>
      <c r="E92" s="32"/>
      <c r="F92" s="31" t="s">
        <v>3959</v>
      </c>
      <c r="G92" s="140" t="s">
        <v>1895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Erection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34.9" customHeight="1">
      <c r="B93" s="4"/>
      <c r="C93" s="7"/>
      <c r="D93" s="8"/>
      <c r="E93" s="8"/>
      <c r="F93" s="8"/>
      <c r="G93" s="9"/>
      <c r="H93" s="14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14"/>
      <c r="AD93" s="5"/>
      <c r="AE93" s="5"/>
      <c r="AF93" s="5"/>
      <c r="AG93" s="5"/>
      <c r="AH93" s="83"/>
    </row>
    <row r="94" spans="2:34" ht="34.9" customHeight="1">
      <c r="B94" s="19">
        <v>1.2</v>
      </c>
      <c r="C94" s="61" t="s">
        <v>3630</v>
      </c>
      <c r="D94" s="61"/>
      <c r="E94" s="61"/>
      <c r="F94" s="62"/>
      <c r="G94" s="38"/>
      <c r="H94" s="413"/>
      <c r="I94" s="24"/>
      <c r="J94" s="24"/>
      <c r="K94" s="24"/>
      <c r="L94" s="24"/>
      <c r="M94" s="24"/>
      <c r="N94" s="24"/>
      <c r="O94" s="24"/>
      <c r="P94" s="24"/>
      <c r="Q94" s="24"/>
      <c r="R94" s="24"/>
      <c r="S94" s="24"/>
      <c r="T94" s="24"/>
      <c r="U94" s="24"/>
      <c r="V94" s="24"/>
      <c r="W94" s="24"/>
      <c r="X94" s="24"/>
      <c r="Y94" s="24"/>
      <c r="Z94" s="24"/>
      <c r="AA94" s="24"/>
      <c r="AB94" s="24"/>
      <c r="AC94" s="24"/>
      <c r="AD94" s="22"/>
      <c r="AE94" s="22"/>
      <c r="AF94" s="22"/>
      <c r="AG94" s="22"/>
      <c r="AH94" s="23"/>
    </row>
    <row r="95" spans="2:34" ht="34.9" customHeight="1">
      <c r="B95" s="349"/>
      <c r="C95" s="350" t="s">
        <v>5416</v>
      </c>
      <c r="D95" s="348"/>
      <c r="E95" s="180"/>
      <c r="F95" s="123" t="s">
        <v>5373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 t="s">
        <v>3813</v>
      </c>
      <c r="AE95" s="154"/>
      <c r="AF95" s="154"/>
      <c r="AG95" s="154"/>
      <c r="AH95" s="11"/>
    </row>
    <row r="96" spans="2:34" ht="34.9" customHeight="1">
      <c r="B96" s="4"/>
      <c r="C96" s="12"/>
      <c r="D96" s="155"/>
      <c r="E96" s="155"/>
      <c r="F96" s="8" t="s">
        <v>1993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8"/>
      <c r="AF96" s="158"/>
      <c r="AG96" s="158"/>
      <c r="AH96" s="11"/>
    </row>
    <row r="97" spans="2:34" ht="34.9" customHeight="1">
      <c r="B97" s="4"/>
      <c r="C97" s="7"/>
      <c r="D97" s="8"/>
      <c r="E97" s="8"/>
      <c r="F97" s="13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4"/>
      <c r="AE97" s="174"/>
      <c r="AF97" s="174"/>
      <c r="AG97" s="174"/>
      <c r="AH97" s="11"/>
    </row>
    <row r="98" spans="2:34" ht="34.9" customHeight="1">
      <c r="B98" s="4"/>
      <c r="C98" s="12"/>
      <c r="D98" s="12"/>
      <c r="E98" s="12"/>
      <c r="F98" s="12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55"/>
      <c r="AF98" s="155"/>
      <c r="AG98" s="155"/>
      <c r="AH98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G41:G43 G22 G68:G71 G17:G18 G46:G50 G53:G57 G12:G13 G31:G33 G60:G64 G7:G8 G36:G38 G74:G80 G84:G86 G89:G92 G26:G28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16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5868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5" t="s">
        <v>3866</v>
      </c>
      <c r="AG2" s="476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5920</v>
      </c>
      <c r="F10" s="123" t="s">
        <v>5916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5917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5908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5921</v>
      </c>
      <c r="E39" s="180" t="s">
        <v>5924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5950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5943</v>
      </c>
      <c r="F19" s="451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5931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7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9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8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7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9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8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7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9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9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8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7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8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7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8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7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9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9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8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7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8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7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8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451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7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>
        <v>59.603999999999999</v>
      </c>
      <c r="AG65" s="180" t="s">
        <v>3969</v>
      </c>
      <c r="AH65" s="33"/>
    </row>
    <row r="66" spans="2:34" ht="49.9" customHeight="1">
      <c r="B66" s="4"/>
      <c r="C66" s="12"/>
      <c r="D66" s="12"/>
      <c r="E66" s="479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9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>
        <v>59.603999999999999</v>
      </c>
      <c r="AG67" s="180" t="s">
        <v>3969</v>
      </c>
      <c r="AH67" s="39"/>
    </row>
    <row r="68" spans="2:34" ht="49.9" customHeight="1">
      <c r="B68" s="4"/>
      <c r="C68" s="12"/>
      <c r="D68" s="12"/>
      <c r="E68" s="478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>
        <v>59.603999999999999</v>
      </c>
      <c r="AG68" s="180" t="s">
        <v>3969</v>
      </c>
      <c r="AH68" s="39"/>
    </row>
    <row r="69" spans="2:34" ht="49.9" customHeight="1">
      <c r="B69" s="4"/>
      <c r="C69" s="12"/>
      <c r="D69" s="35"/>
      <c r="E69" s="477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59.603999999999999</v>
      </c>
      <c r="AG69" s="180" t="s">
        <v>3969</v>
      </c>
      <c r="AH69" s="39"/>
    </row>
    <row r="70" spans="2:34" ht="49.9" customHeight="1">
      <c r="B70" s="4"/>
      <c r="C70" s="12"/>
      <c r="D70" s="35"/>
      <c r="E70" s="478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>
        <v>59.603999999999999</v>
      </c>
      <c r="AG70" s="180" t="s">
        <v>3969</v>
      </c>
      <c r="AH70" s="34"/>
    </row>
    <row r="71" spans="2:34" ht="49.9" customHeight="1">
      <c r="B71" s="4"/>
      <c r="C71" s="12"/>
      <c r="D71" s="35"/>
      <c r="E71" s="477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>
        <v>59.603999999999999</v>
      </c>
      <c r="AG71" s="180" t="s">
        <v>3969</v>
      </c>
      <c r="AH71" s="34"/>
    </row>
    <row r="72" spans="2:34" ht="49.9" customHeight="1">
      <c r="B72" s="4"/>
      <c r="C72" s="12"/>
      <c r="D72" s="35"/>
      <c r="E72" s="478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>
        <v>59.603999999999999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451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100.119</v>
      </c>
      <c r="AG75" s="180" t="s">
        <v>3835</v>
      </c>
      <c r="AH75" s="39"/>
    </row>
    <row r="76" spans="2:34" ht="49.9" customHeight="1">
      <c r="B76" s="4"/>
      <c r="C76" s="12"/>
      <c r="D76" s="35"/>
      <c r="E76" s="477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100.119</v>
      </c>
      <c r="AG76" s="180" t="s">
        <v>3835</v>
      </c>
      <c r="AH76" s="34"/>
    </row>
    <row r="77" spans="2:34" ht="49.9" customHeight="1">
      <c r="B77" s="4"/>
      <c r="C77" s="12"/>
      <c r="D77" s="35"/>
      <c r="E77" s="478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100.119</v>
      </c>
      <c r="AG77" s="180" t="s">
        <v>3835</v>
      </c>
      <c r="AH77" s="39"/>
    </row>
    <row r="78" spans="2:34" ht="49.9" customHeight="1">
      <c r="B78" s="4"/>
      <c r="C78" s="12"/>
      <c r="D78" s="35"/>
      <c r="E78" s="477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100.119</v>
      </c>
      <c r="AG78" s="180" t="s">
        <v>3835</v>
      </c>
      <c r="AH78" s="34"/>
    </row>
    <row r="79" spans="2:34" ht="49.9" customHeight="1">
      <c r="B79" s="4"/>
      <c r="C79" s="12"/>
      <c r="D79" s="35"/>
      <c r="E79" s="478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100.119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451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77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78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6034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6033</v>
      </c>
      <c r="F88" s="123" t="s">
        <v>6036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6038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6035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6028</v>
      </c>
      <c r="AE89" s="179" t="s">
        <v>5793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43" activePane="bottomRight" state="frozen"/>
      <selection activeCell="N104" sqref="N104"/>
      <selection pane="topRight" activeCell="N104" sqref="N104"/>
      <selection pane="bottomLeft" activeCell="N104" sqref="N104"/>
      <selection pane="bottomRight" activeCell="AE80" sqref="AE8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5" t="s">
        <v>3866</v>
      </c>
      <c r="AG2" s="476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451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7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9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8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7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9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5719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8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5720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5938</v>
      </c>
      <c r="F16" s="451" t="s">
        <v>6063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7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9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8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7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9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5719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8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5720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77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79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78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77" t="s">
        <v>5391</v>
      </c>
      <c r="F30" s="31" t="s">
        <v>3906</v>
      </c>
      <c r="G30" s="125" t="s">
        <v>1078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2.0M &lt; D ≤ 4.0M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>
      <c r="B31" s="4"/>
      <c r="C31" s="12"/>
      <c r="D31" s="12"/>
      <c r="E31" s="479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5719</v>
      </c>
      <c r="AF31" s="180"/>
      <c r="AG31" s="180" t="s">
        <v>3834</v>
      </c>
      <c r="AH31" s="33" t="s">
        <v>5395</v>
      </c>
    </row>
    <row r="32" spans="2:34" ht="49.9" customHeight="1">
      <c r="B32" s="4"/>
      <c r="C32" s="12"/>
      <c r="D32" s="12"/>
      <c r="E32" s="478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5720</v>
      </c>
      <c r="AF32" s="180"/>
      <c r="AG32" s="180" t="s">
        <v>3834</v>
      </c>
      <c r="AH32" s="33" t="s">
        <v>5395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5416</v>
      </c>
      <c r="D35" s="348" t="s">
        <v>5384</v>
      </c>
      <c r="E35" s="180" t="s">
        <v>5927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77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>
        <v>314.5</v>
      </c>
      <c r="AG36" s="182" t="s">
        <v>3901</v>
      </c>
      <c r="AH36" s="33"/>
    </row>
    <row r="37" spans="2:34" ht="49.9" customHeight="1">
      <c r="B37" s="4"/>
      <c r="C37" s="12"/>
      <c r="D37" s="12"/>
      <c r="E37" s="479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37.74</v>
      </c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78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>
        <v>122</v>
      </c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>
        <v>314.5</v>
      </c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>
        <v>247.8</v>
      </c>
      <c r="AG40" s="180" t="s">
        <v>3911</v>
      </c>
      <c r="AH40" s="39"/>
    </row>
    <row r="41" spans="2:34" ht="49.9" customHeight="1">
      <c r="B41" s="4"/>
      <c r="C41" s="12"/>
      <c r="D41" s="12"/>
      <c r="E41" s="477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>
        <v>617.34199999999998</v>
      </c>
      <c r="AG41" s="180" t="s">
        <v>3834</v>
      </c>
      <c r="AH41" s="33" t="s">
        <v>5395</v>
      </c>
    </row>
    <row r="42" spans="2:34" ht="49.9" customHeight="1">
      <c r="B42" s="4"/>
      <c r="C42" s="12"/>
      <c r="D42" s="12"/>
      <c r="E42" s="479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5719</v>
      </c>
      <c r="AF42" s="180">
        <v>508.03100000000001</v>
      </c>
      <c r="AG42" s="180" t="s">
        <v>3834</v>
      </c>
      <c r="AH42" s="33" t="s">
        <v>5395</v>
      </c>
    </row>
    <row r="43" spans="2:34" ht="49.9" customHeight="1">
      <c r="B43" s="4"/>
      <c r="C43" s="12"/>
      <c r="D43" s="12"/>
      <c r="E43" s="478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5720</v>
      </c>
      <c r="AF43" s="180">
        <v>109.31100000000001</v>
      </c>
      <c r="AG43" s="180" t="s">
        <v>3834</v>
      </c>
      <c r="AH43" s="33" t="s">
        <v>5395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5416</v>
      </c>
      <c r="D46" s="348"/>
      <c r="E46" s="180" t="s">
        <v>4925</v>
      </c>
      <c r="F46" s="123" t="s">
        <v>5644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5800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199.68899999999999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>
        <v>299.52300000000002</v>
      </c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>
        <v>299.52300000000002</v>
      </c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>
        <v>1996.848</v>
      </c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5333</v>
      </c>
      <c r="E53" s="180" t="s">
        <v>5302</v>
      </c>
      <c r="F53" s="451" t="s">
        <v>6062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77" t="s">
        <v>5393</v>
      </c>
      <c r="F54" s="31" t="s">
        <v>3847</v>
      </c>
      <c r="G54" s="125" t="s">
        <v>1216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Type-5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79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77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9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5719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8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5720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7" t="s">
        <v>5393</v>
      </c>
      <c r="F61" s="31" t="s">
        <v>3916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>
        <v>150.149</v>
      </c>
      <c r="AG61" s="182" t="s">
        <v>3904</v>
      </c>
      <c r="AH61" s="33"/>
    </row>
    <row r="62" spans="2:34" ht="49.9" customHeight="1">
      <c r="B62" s="4"/>
      <c r="C62" s="32"/>
      <c r="D62" s="32"/>
      <c r="E62" s="479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>
        <v>18.018000000000001</v>
      </c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8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>
        <v>55.862000000000002</v>
      </c>
      <c r="AG63" s="180" t="s">
        <v>3911</v>
      </c>
      <c r="AH63" s="39"/>
    </row>
    <row r="64" spans="2:34" ht="49.9" customHeight="1">
      <c r="B64" s="4"/>
      <c r="C64" s="12"/>
      <c r="D64" s="12"/>
      <c r="E64" s="477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>
        <v>3684.1559999999999</v>
      </c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9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5719</v>
      </c>
      <c r="AF65" s="180">
        <v>3031.8159999999998</v>
      </c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8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5720</v>
      </c>
      <c r="AF66" s="180">
        <v>652.34</v>
      </c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5416</v>
      </c>
      <c r="D68" s="348" t="s">
        <v>5377</v>
      </c>
      <c r="E68" s="180" t="s">
        <v>5385</v>
      </c>
      <c r="F68" s="451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77" t="s">
        <v>5393</v>
      </c>
      <c r="F69" s="31" t="s">
        <v>3847</v>
      </c>
      <c r="G69" s="125" t="s">
        <v>1216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Type-5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/>
      <c r="AG69" s="182" t="s">
        <v>3902</v>
      </c>
      <c r="AH69" s="33"/>
    </row>
    <row r="70" spans="2:34" ht="49.9" customHeight="1">
      <c r="B70" s="4"/>
      <c r="C70" s="32"/>
      <c r="D70" s="32"/>
      <c r="E70" s="479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78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/>
      <c r="AG71" s="180" t="s">
        <v>3911</v>
      </c>
      <c r="AH71" s="39"/>
    </row>
    <row r="72" spans="2:34" ht="49.9" customHeight="1">
      <c r="B72" s="4"/>
      <c r="C72" s="12"/>
      <c r="D72" s="12"/>
      <c r="E72" s="477" t="s">
        <v>5391</v>
      </c>
      <c r="F72" s="31" t="s">
        <v>3906</v>
      </c>
      <c r="G72" s="125" t="s">
        <v>1078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Mech.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2.0M &lt; D ≤ 4.0M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/>
      <c r="AG72" s="180" t="s">
        <v>3834</v>
      </c>
      <c r="AH72" s="33" t="s">
        <v>5395</v>
      </c>
    </row>
    <row r="73" spans="2:34" ht="49.9" customHeight="1">
      <c r="B73" s="4"/>
      <c r="C73" s="12"/>
      <c r="D73" s="12"/>
      <c r="E73" s="479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5719</v>
      </c>
      <c r="AF73" s="180"/>
      <c r="AG73" s="180" t="s">
        <v>3834</v>
      </c>
      <c r="AH73" s="33" t="s">
        <v>5395</v>
      </c>
    </row>
    <row r="74" spans="2:34" ht="49.9" customHeight="1">
      <c r="B74" s="4"/>
      <c r="C74" s="12"/>
      <c r="D74" s="12"/>
      <c r="E74" s="478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5720</v>
      </c>
      <c r="AF74" s="180"/>
      <c r="AG74" s="180" t="s">
        <v>3834</v>
      </c>
      <c r="AH74" s="33" t="s">
        <v>5395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5416</v>
      </c>
      <c r="D76" s="348" t="s">
        <v>5377</v>
      </c>
      <c r="E76" s="180" t="s">
        <v>5939</v>
      </c>
      <c r="F76" s="451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77" t="s">
        <v>5393</v>
      </c>
      <c r="F77" s="31" t="s">
        <v>3847</v>
      </c>
      <c r="G77" s="125" t="s">
        <v>1216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Type-5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/>
      <c r="AG77" s="182" t="s">
        <v>3902</v>
      </c>
      <c r="AH77" s="33"/>
    </row>
    <row r="78" spans="2:34" ht="49.9" customHeight="1">
      <c r="B78" s="4"/>
      <c r="C78" s="32"/>
      <c r="D78" s="32"/>
      <c r="E78" s="479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/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78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/>
      <c r="AG79" s="180" t="s">
        <v>3911</v>
      </c>
      <c r="AH79" s="39"/>
    </row>
    <row r="80" spans="2:34" ht="49.9" customHeight="1">
      <c r="B80" s="4"/>
      <c r="C80" s="12"/>
      <c r="D80" s="12"/>
      <c r="E80" s="477" t="s">
        <v>5391</v>
      </c>
      <c r="F80" s="31" t="s">
        <v>3906</v>
      </c>
      <c r="G80" s="125" t="s">
        <v>1078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Mech.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2.0M &lt; D ≤ 4.0M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/>
      <c r="AG80" s="180" t="s">
        <v>3834</v>
      </c>
      <c r="AH80" s="33" t="s">
        <v>5395</v>
      </c>
    </row>
    <row r="81" spans="2:34" ht="49.9" customHeight="1">
      <c r="B81" s="4"/>
      <c r="C81" s="12"/>
      <c r="D81" s="12"/>
      <c r="E81" s="479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5719</v>
      </c>
      <c r="AF81" s="180"/>
      <c r="AG81" s="180" t="s">
        <v>3834</v>
      </c>
      <c r="AH81" s="33" t="s">
        <v>5395</v>
      </c>
    </row>
    <row r="82" spans="2:34" ht="49.9" customHeight="1">
      <c r="B82" s="4"/>
      <c r="C82" s="12"/>
      <c r="D82" s="12"/>
      <c r="E82" s="478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5720</v>
      </c>
      <c r="AF82" s="180"/>
      <c r="AG82" s="180" t="s">
        <v>3834</v>
      </c>
      <c r="AH82" s="33" t="s">
        <v>5395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5416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77" t="s">
        <v>5393</v>
      </c>
      <c r="F86" s="31" t="s">
        <v>3916</v>
      </c>
      <c r="G86" s="125" t="s">
        <v>1216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Type-5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>
        <v>44.4</v>
      </c>
      <c r="AG86" s="182" t="s">
        <v>3904</v>
      </c>
      <c r="AH86" s="33"/>
    </row>
    <row r="87" spans="2:34" ht="49.9" customHeight="1">
      <c r="B87" s="4"/>
      <c r="C87" s="32"/>
      <c r="D87" s="32"/>
      <c r="E87" s="479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>
        <v>5.3280000000000003</v>
      </c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78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>
        <v>26.8</v>
      </c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8" t="s">
        <v>6042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5312</v>
      </c>
      <c r="E91" s="180" t="s">
        <v>6048</v>
      </c>
      <c r="F91" s="123" t="s">
        <v>6044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6045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77" t="s">
        <v>5393</v>
      </c>
      <c r="F92" s="31" t="s">
        <v>3847</v>
      </c>
      <c r="G92" s="125" t="s">
        <v>1216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Type-5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79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78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6059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5416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5416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5387</v>
      </c>
      <c r="E109" s="180" t="s">
        <v>5937</v>
      </c>
      <c r="F109" s="451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77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/>
      <c r="AG110" s="182" t="s">
        <v>3901</v>
      </c>
      <c r="AH110" s="33"/>
    </row>
    <row r="111" spans="2:34" ht="49.9" customHeight="1">
      <c r="B111" s="4"/>
      <c r="C111" s="12"/>
      <c r="D111" s="12"/>
      <c r="E111" s="479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/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78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/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/>
      <c r="AG113" s="180" t="s">
        <v>3911</v>
      </c>
      <c r="AH113" s="39"/>
    </row>
    <row r="114" spans="2:34" ht="49.9" customHeight="1">
      <c r="B114" s="4"/>
      <c r="C114" s="12"/>
      <c r="D114" s="12"/>
      <c r="E114" s="477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/>
      <c r="AG114" s="180" t="s">
        <v>3834</v>
      </c>
      <c r="AH114" s="33" t="s">
        <v>5292</v>
      </c>
    </row>
    <row r="115" spans="2:34" ht="49.9" customHeight="1">
      <c r="B115" s="4"/>
      <c r="C115" s="12"/>
      <c r="D115" s="12"/>
      <c r="E115" s="479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5719</v>
      </c>
      <c r="AF115" s="180"/>
      <c r="AG115" s="180" t="s">
        <v>3834</v>
      </c>
      <c r="AH115" s="33" t="s">
        <v>5292</v>
      </c>
    </row>
    <row r="116" spans="2:34" ht="49.9" customHeight="1">
      <c r="B116" s="4"/>
      <c r="C116" s="12"/>
      <c r="D116" s="12"/>
      <c r="E116" s="478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5720</v>
      </c>
      <c r="AF116" s="180"/>
      <c r="AG116" s="180" t="s">
        <v>3834</v>
      </c>
      <c r="AH116" s="33" t="s">
        <v>5292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5389</v>
      </c>
      <c r="E118" s="180" t="s">
        <v>5303</v>
      </c>
      <c r="F118" s="123" t="s">
        <v>5701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77" t="s">
        <v>5393</v>
      </c>
      <c r="F119" s="31" t="s">
        <v>3916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79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78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77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79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78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77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230.84</v>
      </c>
      <c r="AG125" s="180" t="s">
        <v>3834</v>
      </c>
      <c r="AH125" s="33" t="s">
        <v>5292</v>
      </c>
    </row>
    <row r="126" spans="2:34" ht="49.9" customHeight="1">
      <c r="B126" s="4"/>
      <c r="C126" s="12"/>
      <c r="D126" s="12"/>
      <c r="E126" s="479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5719</v>
      </c>
      <c r="AF126" s="180">
        <v>189.96600000000001</v>
      </c>
      <c r="AG126" s="180" t="s">
        <v>3834</v>
      </c>
      <c r="AH126" s="33" t="s">
        <v>5292</v>
      </c>
    </row>
    <row r="127" spans="2:34" ht="49.9" customHeight="1">
      <c r="B127" s="4"/>
      <c r="C127" s="12"/>
      <c r="D127" s="12"/>
      <c r="E127" s="478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5720</v>
      </c>
      <c r="AF127" s="180">
        <v>40.874000000000002</v>
      </c>
      <c r="AG127" s="180" t="s">
        <v>3834</v>
      </c>
      <c r="AH127" s="33" t="s">
        <v>5292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5312</v>
      </c>
      <c r="E129" s="180" t="s">
        <v>5390</v>
      </c>
      <c r="F129" s="123" t="s">
        <v>5702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77" t="s">
        <v>5393</v>
      </c>
      <c r="F130" s="31" t="s">
        <v>3847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79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78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77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79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78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77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282.36799999999999</v>
      </c>
      <c r="AG136" s="180" t="s">
        <v>3834</v>
      </c>
      <c r="AH136" s="33" t="s">
        <v>5292</v>
      </c>
    </row>
    <row r="137" spans="2:34" ht="49.9" customHeight="1">
      <c r="B137" s="4"/>
      <c r="C137" s="12"/>
      <c r="D137" s="12"/>
      <c r="E137" s="479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5719</v>
      </c>
      <c r="AF137" s="180">
        <v>232.37</v>
      </c>
      <c r="AG137" s="180" t="s">
        <v>3834</v>
      </c>
      <c r="AH137" s="33" t="s">
        <v>5292</v>
      </c>
    </row>
    <row r="138" spans="2:34" ht="49.9" customHeight="1">
      <c r="B138" s="4"/>
      <c r="C138" s="12"/>
      <c r="D138" s="12"/>
      <c r="E138" s="478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5720</v>
      </c>
      <c r="AF138" s="180">
        <v>49.997999999999998</v>
      </c>
      <c r="AG138" s="180" t="s">
        <v>3834</v>
      </c>
      <c r="AH138" s="33" t="s">
        <v>5292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5312</v>
      </c>
      <c r="E140" s="180" t="s">
        <v>5303</v>
      </c>
      <c r="F140" s="123" t="s">
        <v>5703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77" t="s">
        <v>5393</v>
      </c>
      <c r="F141" s="31" t="s">
        <v>5802</v>
      </c>
      <c r="G141" s="125" t="s">
        <v>5803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79"/>
      <c r="F142" s="31" t="s">
        <v>5805</v>
      </c>
      <c r="G142" s="125" t="s">
        <v>5804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78"/>
      <c r="F143" s="31" t="s">
        <v>5820</v>
      </c>
      <c r="G143" s="125" t="s">
        <v>5813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77" t="s">
        <v>5392</v>
      </c>
      <c r="F144" s="31" t="s">
        <v>5821</v>
      </c>
      <c r="G144" s="125" t="s">
        <v>5814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79"/>
      <c r="F145" s="31" t="s">
        <v>5822</v>
      </c>
      <c r="G145" s="125" t="s">
        <v>5815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78"/>
      <c r="F146" s="31" t="s">
        <v>5823</v>
      </c>
      <c r="G146" s="125" t="s">
        <v>5816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77" t="s">
        <v>5391</v>
      </c>
      <c r="F147" s="31" t="s">
        <v>5824</v>
      </c>
      <c r="G147" s="125" t="s">
        <v>5817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471.10199999999998</v>
      </c>
      <c r="AG147" s="180" t="s">
        <v>3834</v>
      </c>
      <c r="AH147" s="33" t="s">
        <v>5292</v>
      </c>
    </row>
    <row r="148" spans="2:34" ht="49.9" customHeight="1">
      <c r="B148" s="4"/>
      <c r="C148" s="12"/>
      <c r="D148" s="12"/>
      <c r="E148" s="479"/>
      <c r="F148" s="31" t="s">
        <v>5825</v>
      </c>
      <c r="G148" s="125" t="s">
        <v>5818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5719</v>
      </c>
      <c r="AF148" s="180">
        <v>387.68400000000003</v>
      </c>
      <c r="AG148" s="180" t="s">
        <v>3834</v>
      </c>
      <c r="AH148" s="33" t="s">
        <v>5292</v>
      </c>
    </row>
    <row r="149" spans="2:34" ht="49.9" customHeight="1">
      <c r="B149" s="4"/>
      <c r="C149" s="12"/>
      <c r="D149" s="12"/>
      <c r="E149" s="478"/>
      <c r="F149" s="31" t="s">
        <v>5826</v>
      </c>
      <c r="G149" s="125" t="s">
        <v>5819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5720</v>
      </c>
      <c r="AF149" s="180">
        <v>83.418000000000006</v>
      </c>
      <c r="AG149" s="180" t="s">
        <v>3834</v>
      </c>
      <c r="AH149" s="33" t="s">
        <v>5292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5367</v>
      </c>
      <c r="E151" s="180" t="s">
        <v>5303</v>
      </c>
      <c r="F151" s="123" t="s">
        <v>5704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77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79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78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77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79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78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77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527.63599999999997</v>
      </c>
      <c r="AG158" s="180" t="s">
        <v>3834</v>
      </c>
      <c r="AH158" s="33" t="s">
        <v>5292</v>
      </c>
    </row>
    <row r="159" spans="2:34" ht="49.9" customHeight="1">
      <c r="B159" s="4"/>
      <c r="C159" s="12"/>
      <c r="D159" s="12"/>
      <c r="E159" s="479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5719</v>
      </c>
      <c r="AF159" s="180">
        <v>434.20800000000003</v>
      </c>
      <c r="AG159" s="180" t="s">
        <v>3834</v>
      </c>
      <c r="AH159" s="33" t="s">
        <v>5292</v>
      </c>
    </row>
    <row r="160" spans="2:34" ht="49.9" customHeight="1">
      <c r="B160" s="4"/>
      <c r="C160" s="12"/>
      <c r="D160" s="12"/>
      <c r="E160" s="478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5720</v>
      </c>
      <c r="AF160" s="180">
        <v>93.427999999999997</v>
      </c>
      <c r="AG160" s="180" t="s">
        <v>3834</v>
      </c>
      <c r="AH160" s="33" t="s">
        <v>5292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5367</v>
      </c>
      <c r="E162" s="180" t="s">
        <v>5388</v>
      </c>
      <c r="F162" s="123" t="s">
        <v>5705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77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79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78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77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79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78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77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322.70600000000002</v>
      </c>
      <c r="AG169" s="180" t="s">
        <v>3834</v>
      </c>
      <c r="AH169" s="33" t="s">
        <v>5292</v>
      </c>
    </row>
    <row r="170" spans="2:34" ht="49.9" customHeight="1">
      <c r="B170" s="4"/>
      <c r="C170" s="12"/>
      <c r="D170" s="12"/>
      <c r="E170" s="479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5719</v>
      </c>
      <c r="AF170" s="180">
        <v>265.56599999999997</v>
      </c>
      <c r="AG170" s="180" t="s">
        <v>3834</v>
      </c>
      <c r="AH170" s="33" t="s">
        <v>5292</v>
      </c>
    </row>
    <row r="171" spans="2:34" ht="49.9" customHeight="1">
      <c r="B171" s="4"/>
      <c r="C171" s="12"/>
      <c r="D171" s="12"/>
      <c r="E171" s="478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5720</v>
      </c>
      <c r="AF171" s="180">
        <v>57.14</v>
      </c>
      <c r="AG171" s="180" t="s">
        <v>3834</v>
      </c>
      <c r="AH171" s="33" t="s">
        <v>5292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5312</v>
      </c>
      <c r="E173" s="180" t="s">
        <v>5303</v>
      </c>
      <c r="F173" s="123" t="s">
        <v>5706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77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79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78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77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79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78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77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440.48200000000003</v>
      </c>
      <c r="AG180" s="180" t="s">
        <v>3834</v>
      </c>
      <c r="AH180" s="33" t="s">
        <v>5292</v>
      </c>
    </row>
    <row r="181" spans="2:34" ht="49.9" customHeight="1">
      <c r="B181" s="4"/>
      <c r="C181" s="12"/>
      <c r="D181" s="12"/>
      <c r="E181" s="479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5719</v>
      </c>
      <c r="AF181" s="180">
        <v>362.48700000000002</v>
      </c>
      <c r="AG181" s="180" t="s">
        <v>3834</v>
      </c>
      <c r="AH181" s="33" t="s">
        <v>5292</v>
      </c>
    </row>
    <row r="182" spans="2:34" ht="49.9" customHeight="1">
      <c r="B182" s="4"/>
      <c r="C182" s="12"/>
      <c r="D182" s="12"/>
      <c r="E182" s="478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5720</v>
      </c>
      <c r="AF182" s="180">
        <v>77.995000000000005</v>
      </c>
      <c r="AG182" s="180" t="s">
        <v>3834</v>
      </c>
      <c r="AH182" s="33" t="s">
        <v>5292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5312</v>
      </c>
      <c r="E186" s="180" t="s">
        <v>5928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5793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5794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5793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5794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  <mergeCell ref="E177:E179"/>
    <mergeCell ref="E180:E182"/>
    <mergeCell ref="E147:E149"/>
    <mergeCell ref="E152:E154"/>
    <mergeCell ref="E155:E157"/>
    <mergeCell ref="E158:E160"/>
    <mergeCell ref="E163:E165"/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G61:G66 G7:G13 G86:G88 G191:G192 G174:G182 G110:G116 G77:G82 G36:G43 G69:G74 G163:G171 H51 G119:G127 G130:G138 G141:G149 G152:G160 G47:G51 G196:G200 G92:G94 G54:G58 G26:G32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2023-11-08T10:08:40Z</dcterms:modified>
</cp:coreProperties>
</file>